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2135" windowHeight="9405"/>
  </bookViews>
  <sheets>
    <sheet name="_2023_г_" sheetId="1" r:id="rId1"/>
    <sheet name="Лист1" sheetId="3" r:id="rId2"/>
    <sheet name="ДЛЯ_ПРИЛОЖЕНИЯ_3" sheetId="2" state="hidden" r:id="rId3"/>
  </sheets>
  <externalReferences>
    <externalReference r:id="rId4"/>
  </externalReferences>
  <definedNames>
    <definedName name="_xlnm._FilterDatabase" localSheetId="0" hidden="1">_2023_г_!$B$1:$B$390</definedName>
    <definedName name="_xlnm._FilterDatabase" localSheetId="2" hidden="1">ДЛЯ_ПРИЛОЖЕНИЯ_3!$A$4:$AS$68</definedName>
    <definedName name="_xlnm.Print_Area" localSheetId="0">_2023_г_!$A$1:$AC$361</definedName>
  </definedNames>
  <calcPr calcId="145621"/>
</workbook>
</file>

<file path=xl/calcChain.xml><?xml version="1.0" encoding="utf-8"?>
<calcChain xmlns="http://schemas.openxmlformats.org/spreadsheetml/2006/main">
  <c r="H52" i="1" l="1"/>
  <c r="F359" i="1" l="1"/>
  <c r="N359" i="1" l="1"/>
  <c r="M359" i="1"/>
  <c r="L359" i="1"/>
  <c r="K359" i="1"/>
  <c r="J359" i="1"/>
  <c r="I359" i="1"/>
  <c r="H359" i="1"/>
  <c r="G359" i="1"/>
  <c r="E359" i="1"/>
  <c r="N26" i="1"/>
  <c r="M26" i="1"/>
  <c r="L26" i="1"/>
  <c r="K26" i="1"/>
  <c r="J26" i="1"/>
  <c r="I26" i="1"/>
  <c r="H26" i="1"/>
  <c r="G26" i="1"/>
  <c r="F26" i="1"/>
  <c r="E26" i="1"/>
  <c r="D26" i="1"/>
  <c r="N360" i="1" l="1"/>
  <c r="K360" i="1"/>
  <c r="J360" i="1"/>
  <c r="G360" i="1"/>
  <c r="F360" i="1"/>
  <c r="M327" i="1"/>
  <c r="L327" i="1"/>
  <c r="I327" i="1"/>
  <c r="H327" i="1"/>
  <c r="F327" i="1"/>
  <c r="E327" i="1"/>
  <c r="D327" i="1"/>
  <c r="C327" i="1"/>
  <c r="M350" i="1"/>
  <c r="M360" i="1" s="1"/>
  <c r="L350" i="1"/>
  <c r="L360" i="1" s="1"/>
  <c r="I350" i="1"/>
  <c r="I360" i="1" s="1"/>
  <c r="H350" i="1"/>
  <c r="H360" i="1" s="1"/>
  <c r="E350" i="1"/>
  <c r="E360" i="1" s="1"/>
  <c r="D350" i="1"/>
  <c r="D360" i="1" s="1"/>
  <c r="C350" i="1"/>
  <c r="C360" i="1" s="1"/>
  <c r="N246" i="1"/>
  <c r="N245" i="1" s="1"/>
  <c r="M246" i="1"/>
  <c r="M245" i="1" s="1"/>
  <c r="L246" i="1"/>
  <c r="L245" i="1" s="1"/>
  <c r="K246" i="1"/>
  <c r="K245" i="1" s="1"/>
  <c r="J246" i="1"/>
  <c r="J245" i="1" s="1"/>
  <c r="I246" i="1"/>
  <c r="I245" i="1" s="1"/>
  <c r="H246" i="1"/>
  <c r="H245" i="1" s="1"/>
  <c r="G246" i="1"/>
  <c r="G245" i="1" s="1"/>
  <c r="F246" i="1"/>
  <c r="F245" i="1" s="1"/>
  <c r="E246" i="1"/>
  <c r="E245" i="1" s="1"/>
  <c r="D246" i="1"/>
  <c r="C246" i="1"/>
  <c r="C245" i="1" s="1"/>
  <c r="C26" i="1"/>
  <c r="N12" i="1"/>
  <c r="M12" i="1"/>
  <c r="L12" i="1"/>
  <c r="K12" i="1"/>
  <c r="J12" i="1"/>
  <c r="I12" i="1"/>
  <c r="H12" i="1"/>
  <c r="G12" i="1"/>
  <c r="F12" i="1"/>
  <c r="E12" i="1"/>
  <c r="D12" i="1"/>
  <c r="C12" i="1"/>
  <c r="D245" i="1" l="1"/>
  <c r="D359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20" i="1" l="1"/>
  <c r="B20" i="1"/>
  <c r="A21" i="1"/>
  <c r="B21" i="1"/>
  <c r="N70" i="1" l="1"/>
  <c r="M70" i="1"/>
  <c r="K70" i="1"/>
  <c r="J70" i="1"/>
  <c r="I70" i="1"/>
  <c r="G70" i="1"/>
  <c r="F70" i="1"/>
  <c r="E70" i="1"/>
  <c r="D70" i="1"/>
  <c r="C346" i="1" l="1"/>
  <c r="C359" i="1" s="1"/>
  <c r="D346" i="1"/>
  <c r="E346" i="1"/>
  <c r="F346" i="1"/>
  <c r="G346" i="1"/>
  <c r="H346" i="1"/>
  <c r="I346" i="1"/>
  <c r="J346" i="1"/>
  <c r="K346" i="1"/>
  <c r="L346" i="1"/>
  <c r="M346" i="1"/>
  <c r="N346" i="1"/>
  <c r="M237" i="1" l="1"/>
  <c r="L237" i="1"/>
  <c r="K237" i="1"/>
  <c r="J237" i="1"/>
  <c r="D240" i="1"/>
  <c r="D357" i="1" s="1"/>
  <c r="E240" i="1"/>
  <c r="E357" i="1" s="1"/>
  <c r="H240" i="1"/>
  <c r="H357" i="1" s="1"/>
  <c r="I240" i="1"/>
  <c r="I357" i="1" s="1"/>
  <c r="L240" i="1"/>
  <c r="L357" i="1" s="1"/>
  <c r="M240" i="1"/>
  <c r="M357" i="1" s="1"/>
  <c r="C240" i="1"/>
  <c r="F237" i="1" l="1"/>
  <c r="N237" i="1"/>
  <c r="I237" i="1"/>
  <c r="C237" i="1"/>
  <c r="G237" i="1"/>
  <c r="H237" i="1"/>
  <c r="D237" i="1"/>
  <c r="D358" i="1" s="1"/>
  <c r="D187" i="1"/>
  <c r="E187" i="1"/>
  <c r="F187" i="1"/>
  <c r="G187" i="1"/>
  <c r="I187" i="1"/>
  <c r="J187" i="1"/>
  <c r="K187" i="1"/>
  <c r="M187" i="1"/>
  <c r="N202" i="1"/>
  <c r="N203" i="1"/>
  <c r="N204" i="1"/>
  <c r="D206" i="1"/>
  <c r="D224" i="1" s="1"/>
  <c r="E206" i="1"/>
  <c r="E224" i="1" s="1"/>
  <c r="F206" i="1"/>
  <c r="G206" i="1"/>
  <c r="I206" i="1"/>
  <c r="J206" i="1"/>
  <c r="K206" i="1"/>
  <c r="M206" i="1"/>
  <c r="N206" i="1"/>
  <c r="AD208" i="1"/>
  <c r="D226" i="1"/>
  <c r="E226" i="1"/>
  <c r="F226" i="1"/>
  <c r="G226" i="1"/>
  <c r="I226" i="1"/>
  <c r="J226" i="1"/>
  <c r="K226" i="1"/>
  <c r="M226" i="1"/>
  <c r="N226" i="1"/>
  <c r="D229" i="1"/>
  <c r="E229" i="1"/>
  <c r="F229" i="1"/>
  <c r="G229" i="1"/>
  <c r="I229" i="1"/>
  <c r="J229" i="1"/>
  <c r="K229" i="1"/>
  <c r="M229" i="1"/>
  <c r="N229" i="1"/>
  <c r="D231" i="1"/>
  <c r="E231" i="1"/>
  <c r="F231" i="1"/>
  <c r="G231" i="1"/>
  <c r="I231" i="1"/>
  <c r="J231" i="1"/>
  <c r="K231" i="1"/>
  <c r="M231" i="1"/>
  <c r="N231" i="1"/>
  <c r="D233" i="1"/>
  <c r="E233" i="1"/>
  <c r="F233" i="1"/>
  <c r="G233" i="1"/>
  <c r="I233" i="1"/>
  <c r="J233" i="1"/>
  <c r="K233" i="1"/>
  <c r="M233" i="1"/>
  <c r="N233" i="1"/>
  <c r="AE206" i="1" l="1"/>
  <c r="H358" i="1"/>
  <c r="M358" i="1"/>
  <c r="L358" i="1"/>
  <c r="I358" i="1"/>
  <c r="AF6" i="2" l="1"/>
  <c r="AF5" i="2"/>
  <c r="J240" i="1" l="1"/>
  <c r="F240" i="1"/>
  <c r="N240" i="1"/>
  <c r="K240" i="1"/>
  <c r="G240" i="1"/>
  <c r="G357" i="1" l="1"/>
  <c r="G358" i="1" s="1"/>
  <c r="K357" i="1"/>
  <c r="K358" i="1" s="1"/>
  <c r="N357" i="1"/>
  <c r="N358" i="1" s="1"/>
  <c r="F357" i="1"/>
  <c r="F358" i="1" s="1"/>
  <c r="J357" i="1"/>
  <c r="J358" i="1" s="1"/>
  <c r="E237" i="1" l="1"/>
  <c r="E358" i="1" s="1"/>
  <c r="C357" i="1" l="1"/>
  <c r="C358" i="1" s="1"/>
</calcChain>
</file>

<file path=xl/comments1.xml><?xml version="1.0" encoding="utf-8"?>
<comments xmlns="http://schemas.openxmlformats.org/spreadsheetml/2006/main">
  <authors>
    <author>Наталья Валерьевна Мишан</author>
  </authors>
  <commentList>
    <comment ref="E55" authorId="0">
      <text>
        <r>
          <rPr>
            <b/>
            <sz val="9"/>
            <color indexed="81"/>
            <rFont val="Tahoma"/>
            <family val="2"/>
            <charset val="204"/>
          </rPr>
          <t>Наталья Валерьевна Мишан:</t>
        </r>
        <r>
          <rPr>
            <sz val="9"/>
            <color indexed="81"/>
            <rFont val="Tahoma"/>
            <family val="2"/>
            <charset val="204"/>
          </rPr>
          <t xml:space="preserve">
Распределение субсидии утверждено Областным законом Ленинградской области от 21.12.2021 N 148-оз </t>
        </r>
      </text>
    </comment>
    <comment ref="E245" authorId="0">
      <text>
        <r>
          <rPr>
            <b/>
            <sz val="9"/>
            <color indexed="81"/>
            <rFont val="Tahoma"/>
            <family val="2"/>
            <charset val="204"/>
          </rPr>
          <t>Наталья Валерьевна Мишан: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муниципальными контрактами</t>
        </r>
      </text>
    </comment>
    <comment ref="E338" authorId="0">
      <text>
        <r>
          <rPr>
            <b/>
            <sz val="9"/>
            <color indexed="81"/>
            <rFont val="Tahoma"/>
            <family val="2"/>
            <charset val="204"/>
          </rPr>
          <t>Наталья Валерьевна Мишан: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соответствие с заключенными соглашениями</t>
        </r>
      </text>
    </comment>
  </commentList>
</comments>
</file>

<file path=xl/sharedStrings.xml><?xml version="1.0" encoding="utf-8"?>
<sst xmlns="http://schemas.openxmlformats.org/spreadsheetml/2006/main" count="1661" uniqueCount="1073">
  <si>
    <t xml:space="preserve"> </t>
  </si>
  <si>
    <t>№ п/п</t>
  </si>
  <si>
    <t>Наименование основного мероприятия, мероприятия основного мероприятия</t>
  </si>
  <si>
    <t>ФБ</t>
  </si>
  <si>
    <t>ОБ</t>
  </si>
  <si>
    <t>МБ</t>
  </si>
  <si>
    <t>ПИ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</si>
  <si>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</si>
  <si>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1.1.1.1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</si>
  <si>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 (Тихвинский муниципальный район)</t>
  </si>
  <si>
    <t>1.1.1.2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</si>
  <si>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</si>
  <si>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</t>
  </si>
  <si>
    <t>Приобретение автономных источников электроснабжения (дизель-генераторов) для резервного энергоснабжения объектов жизнеобеспечения Лесколовское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</si>
  <si>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Мгинское ГП</t>
  </si>
  <si>
    <t>Приобретение автономных источников электроснабжения (дизель-генераторов) для резервного энергоснабжения объектов жизнеобеспечения Тесовского СП</t>
  </si>
  <si>
    <t>Субсидии на капитальное строительство электросетевых объектов, включая проектно-изыскательские работы (57 1 01 74610)</t>
  </si>
  <si>
    <t>Субсидии на капитальное строительство (реконструкцию) объектов теплоэнергетики, включая проектно-изыскательские работы (57 1 01 74730)</t>
  </si>
  <si>
    <t>Строительство газовой блочно-модульной котельной для здания МКОУ "Шумская средняя общеобразовательная школа" по адресу: Ленинградская область, Кировский район, ст. Войбокало, Школьный пер., д. 1</t>
  </si>
  <si>
    <t>Строительство котельной мощностью 2 МВт в п. Свирьстрой Лодейнопольского муниципального района с сетями инженерно-технического обеспечения, в том числе проектно-изыскательские работы</t>
  </si>
  <si>
    <t>Проектно-изыскательские работы  по объекту Котельная. Адрес: п. Барышево, МО «Гончаровское сельское поселение»,       Выборгский район</t>
  </si>
  <si>
    <t xml:space="preserve">Проектно-изыскательские работы по объекту: «Строительство теплотрассы от ТК-3 до ТК-3Б по адресу: ул. Советская, д.98 «А», с. Винницы, Подпорожский муниципальный район Ленинградской области </t>
  </si>
  <si>
    <t xml:space="preserve">Реконструкция котельной с устройством крытого склада топлива (щепы) по ул. Красная, д.1а, с. Винницы», Подпорожский муниципальный район, Винницкое сельское поселение
</t>
  </si>
  <si>
    <t>Обеспечение мероприятий по модернизации систем коммунальной инфраструктуры</t>
  </si>
  <si>
    <t>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</t>
  </si>
  <si>
    <t xml:space="preserve"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 </t>
  </si>
  <si>
    <t>Нераспределенный остаток</t>
  </si>
  <si>
    <t>Формирование планов нового строительства и реконструкции существующих электросетевых объектов на территории   Ленинградской области</t>
  </si>
  <si>
    <t>Разработка и актуализация схемы и программы развития электроэнергетики Ленинградской области</t>
  </si>
  <si>
    <t>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</t>
  </si>
  <si>
    <t>Формирование фактического единого топливно-энергетического баланса Ленинградской области</t>
  </si>
  <si>
    <t>Обеспечение учреждений, финансируемых из областного бюджета Ленинградской области, каменным углем</t>
  </si>
  <si>
    <t>Централизованные поставки топлива государственным учреждениям, финансируемым за счет средств областного бюджета</t>
  </si>
  <si>
    <t>Обеспечение в  январе -марте 2018 года 16-ти государственных казенных учреждений  Ленинградской области каменным углем</t>
  </si>
  <si>
    <t>Итого по подпрограмме</t>
  </si>
  <si>
    <t>Разработка региональной программы газификации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</si>
  <si>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</si>
  <si>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</si>
  <si>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</si>
  <si>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</si>
  <si>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6</t>
  </si>
  <si>
    <t>Итого по государственной программе</t>
  </si>
  <si>
    <t>6.1</t>
  </si>
  <si>
    <t>Итого по мероприятиям, реализуемым комитетом по ТЭК</t>
  </si>
  <si>
    <t>6.2</t>
  </si>
  <si>
    <t>Итого по мероприятиям, реализуемым комитетом по ЖКХ</t>
  </si>
  <si>
    <t>Наименование ВЦП, основного мероприятия, мероприятия основного мероприятия, мероприятия ВЦП</t>
  </si>
  <si>
    <t>Территориальная принадлежность (муниципальное образование)</t>
  </si>
  <si>
    <t>Участник (ОИВ)</t>
  </si>
  <si>
    <t xml:space="preserve">Фактическая дата  начала реализации мероприятия   (квартал,  год)  </t>
  </si>
  <si>
    <t xml:space="preserve">Фактическая дата окончания реализации мероприятия   (квартал,  год)  </t>
  </si>
  <si>
    <t>План расходов на реализацию подпрограммы государственной программы в 2014 году, тыс. руб.</t>
  </si>
  <si>
    <t>Получено субсидии  (тыс.руб.)</t>
  </si>
  <si>
    <t>Фактическое финансирование подпрограммы государственной программы за январь-декабрь 2014 года, тыс. руб.</t>
  </si>
  <si>
    <t>Фактически профинансировано, подтверждено  актами выполненных работ   (тыс.руб., нарастающим итогом)</t>
  </si>
  <si>
    <t>Выполнено за январь - декабрь 2014 года, тыс. руб.</t>
  </si>
  <si>
    <t>Кредиторская задолженность (тыс.руб.)</t>
  </si>
  <si>
    <t>Остаток неиспользованных средств по состоянию на отчетную дату (тыс.руб.)</t>
  </si>
  <si>
    <t>Фактически выполненные и принятые по акту работы</t>
  </si>
  <si>
    <t>Индикаторы реализации (целевые задания, штук, пог.м.)</t>
  </si>
  <si>
    <t>Ожидаемый эффект от выполнения мероприятий в области энергосбережения и повышения энергетической эффективности</t>
  </si>
  <si>
    <t>Результат</t>
  </si>
  <si>
    <t xml:space="preserve">Количество подрядчиков </t>
  </si>
  <si>
    <t xml:space="preserve">Реквизиты актов </t>
  </si>
  <si>
    <t>В натуральном выражении</t>
  </si>
  <si>
    <t>В стоимостном выражении (тыс. руб.)</t>
  </si>
  <si>
    <t>ВИ</t>
  </si>
  <si>
    <t>Единица измерения  (Гкал, кВтч, куб.м.)</t>
  </si>
  <si>
    <t>Значение</t>
  </si>
  <si>
    <t>Мероприятия по энергосбережению и повышению энергетической эффективности за счет внебюджетных средств</t>
  </si>
  <si>
    <t>Ленинградская область</t>
  </si>
  <si>
    <t>Организации, осуществляющие регулируемые виды деятельности</t>
  </si>
  <si>
    <t xml:space="preserve">Ремонт сетей, модернизация электроустановок ОАО "Ленэнерго"
</t>
  </si>
  <si>
    <t xml:space="preserve"> ОАО "Ленэнерго"</t>
  </si>
  <si>
    <t>IV квартал 2014 года</t>
  </si>
  <si>
    <t>ПО</t>
  </si>
  <si>
    <t>мероприятие не выполнено</t>
  </si>
  <si>
    <t>Обучение (повышение квалификации) лиц, ответственных за энергосбережение, ГБДОУ "Детский оздоровительный городок "Малыш"</t>
  </si>
  <si>
    <t>Гатчинский муниципальный район</t>
  </si>
  <si>
    <t>ГБДОУ "Детский оздоровительный городок "Малыш"</t>
  </si>
  <si>
    <t>КС-2 январь 2014г.</t>
  </si>
  <si>
    <t>Ду300 мм, L=544,3 п.м.</t>
  </si>
  <si>
    <t>6.3</t>
  </si>
  <si>
    <t>Строительство блок-модульной котельной (30 МВт), ООО "Аква Норд-вест"</t>
  </si>
  <si>
    <t>Всеволожский муниципальный район</t>
  </si>
  <si>
    <t>ООО "Аква Норд-вест"</t>
  </si>
  <si>
    <t>1 квартал 2014 год</t>
  </si>
  <si>
    <t>Акт ввода в экспл. От 31.12.13, акт от 07.02.14 передачи имущества по договору лизинга №МСК-2013-02 от 28.06.13.</t>
  </si>
  <si>
    <t>экономия эл.энергии на сетевых насосах</t>
  </si>
  <si>
    <t>тыс.квтч</t>
  </si>
  <si>
    <t>6.4</t>
  </si>
  <si>
    <t>Вскрытие наземных коробов для просушки и обследования теплосети, МУП ЖКХ "Сиверский"</t>
  </si>
  <si>
    <t>МУП ЖКХ "Сиверский"</t>
  </si>
  <si>
    <t>6.5</t>
  </si>
  <si>
    <t>Ремонт водопроводных сетей, замена ламп накаливания, СМУП "Водоканал"</t>
  </si>
  <si>
    <t>Сосновоборский городской округ</t>
  </si>
  <si>
    <t>СМУП "Водоканал"</t>
  </si>
  <si>
    <t>мероприятие выполнено, экономия составила 351,80 тыс. рублей</t>
  </si>
  <si>
    <t>6.6</t>
  </si>
  <si>
    <t>Реконструкция теплосети с применением ППУ изоляции, СМУП "ТСП"</t>
  </si>
  <si>
    <t>СМУП "ТСП"</t>
  </si>
  <si>
    <t>III квартал 2014 года</t>
  </si>
  <si>
    <t>6.7</t>
  </si>
  <si>
    <t>Установка ЧР сетевых насосов котельной N 10, установка ЧР питательных насосов кот. N 10, установка ЧР подпиточных насосов кот. N 10, МУП "Тепловые сети", г. Гатчина</t>
  </si>
  <si>
    <t xml:space="preserve"> МУП "Тепловые сети", г. Гатчина</t>
  </si>
  <si>
    <t>мероприятие выполнено, экономия составила 4331,00 тыс. рублей</t>
  </si>
  <si>
    <t>6.8</t>
  </si>
  <si>
    <t>Реконструкция электролизной установки, резервное электроснабжение насосной станции (разработка проекта), ремонт павильонов скважин, ремонт ХПВ сетей, МУП "Водоканал города Пикалево"</t>
  </si>
  <si>
    <t>Бокситогорский муниципальный район</t>
  </si>
  <si>
    <t>МУП "Водоканал города Пикалево"</t>
  </si>
  <si>
    <t>6.9</t>
  </si>
  <si>
    <t>Вывод из эксплуатации котельной N 2 с присоединением к котельной N 16, модернизация бойлерных установок, перевод на блок-модульные котлы трех многоквартирных домов, ЗАО "Нева Энергия"</t>
  </si>
  <si>
    <t>Сланцевский муниципальный район</t>
  </si>
  <si>
    <t xml:space="preserve"> ЗАО "Нева Энергия"</t>
  </si>
  <si>
    <t>6.10</t>
  </si>
  <si>
    <t>Режимная наладка процессов горения в котлах, промывка теплообменников, обучение персонала, проверка ПУ, ООО "Тихвин Дом"</t>
  </si>
  <si>
    <t>Тихвинский муниципальный район</t>
  </si>
  <si>
    <t>ООО "Тихвин Дом"</t>
  </si>
  <si>
    <t>мероприятие выполнено, экономия составила 111,86 тыс. рублей</t>
  </si>
  <si>
    <t>6.11</t>
  </si>
  <si>
    <t>Реконструкция котельной и тепловых сетей, ООО "Лемэк"</t>
  </si>
  <si>
    <t>Ломоносовский муниципальный район</t>
  </si>
  <si>
    <t xml:space="preserve"> ООО "Лемэк"</t>
  </si>
  <si>
    <t>6.12</t>
  </si>
  <si>
    <t>Реконструкция ПС, ТП, РП, реконструкция КЛ, ВЛ-0,4 кВ, реконструкция КЛ, ВЛ-6(10) кВ, установка приборов и систем учета в точках приема/отпуска электроэнергии, установка выносных ПУ э/э в ЖД, установка более экономичных источников тепловой энергии для обеспечения ХН филиалов, сезонные переключения силовых трансформаторов, установка коллективных ПУ электроэнергии в МЖД и объектах коммунальной структуры, установка ПУ на границах балансовой принадлежности с вышестоящей организацией (согласно постановлению Правительства Российской Федерации от 4 мая 2012 года N 442), ОАО "ЛОЭСК"</t>
  </si>
  <si>
    <t>ОАО "ЛОЭСК"</t>
  </si>
  <si>
    <t>6.13</t>
  </si>
  <si>
    <t>Внедрение котла КВМ - 5,0 котельная 4-го МКР, г. Приозерск, ОАО "Тепло-Сервис"</t>
  </si>
  <si>
    <t>Приозерский муниципальный район</t>
  </si>
  <si>
    <t>ОАО "Тепло-Сервис"</t>
  </si>
  <si>
    <t>7</t>
  </si>
  <si>
    <t>Мероприятия по энергосбережению и повышению энергетической эффективности за счет внебюджетных средств в муниципальных образованиях по энергосервисным договорам</t>
  </si>
  <si>
    <t>Муниципальные образования Ленинградской области</t>
  </si>
  <si>
    <t>7.1</t>
  </si>
  <si>
    <t>Энергосервисный контракт между МУ "Единая служба заказчика" Лужского муниципального района Ленинградской области и ООО "Энергосервис" по установке энергосберегающих светильников</t>
  </si>
  <si>
    <t xml:space="preserve"> Лужского муниципального района</t>
  </si>
  <si>
    <t>МУ "Единая служба заказчика" Лужского муниципального района Ленинградской области</t>
  </si>
  <si>
    <t>мероприятие выполнено</t>
  </si>
  <si>
    <t>7.2</t>
  </si>
  <si>
    <t>Энергосервисный контракт между администрацией муниципального образования "Кингисеппский муниципальный район" Ленинградской области и ООО "БАЛТЭНЕРГОЭФФЕКТ" по установке энергосберегающих светильников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</si>
  <si>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</si>
  <si>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</si>
  <si>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8</t>
  </si>
  <si>
    <t>Мероприятия по энергосбережению и повышению энергетической эффективности в муниципальных образованиях Ленинградской области</t>
  </si>
  <si>
    <t>8.1</t>
  </si>
  <si>
    <t>Замена ламп на энергосберегающие в бюджетных учреждениях</t>
  </si>
  <si>
    <t>Администрация Бокситогорского муниципального района</t>
  </si>
  <si>
    <t>8.2</t>
  </si>
  <si>
    <t>Замена электросчетчиков с установкой электрошкафов</t>
  </si>
  <si>
    <t>8.3</t>
  </si>
  <si>
    <t>Замена электромагнитных пускорегулирующих устройств у люминесцентных ламп на электронные</t>
  </si>
  <si>
    <t>8.4</t>
  </si>
  <si>
    <t>Замена светильников с дуговыми ртутными лампами высокого давления на дуговые натриевые трубчатые лампы в системах наружного освещения города Бокситогорска</t>
  </si>
  <si>
    <t>мероприятие выполнено, экономия составила 3,40 тыс. рублей</t>
  </si>
  <si>
    <t>8.5</t>
  </si>
  <si>
    <t>Выполнение работ по разработке проектно-сметной документации на узлы учета тепловой энергии и диспетчерскую систему контроля теплоснабжения в муниципальных учреждениях и зданиях органов местного самоуправления</t>
  </si>
  <si>
    <t>Администрация Кингисеппского муниципального района</t>
  </si>
  <si>
    <t>8.6</t>
  </si>
  <si>
    <t>Выполнение работ по разработке проектно-сметной документации на автоматизированные индивидуальные тепловые пункты в муниципальных учреждениях и зданиях органов местного самоуправления</t>
  </si>
  <si>
    <t>8.7</t>
  </si>
  <si>
    <t>Установка приборов учета тепловой энергии в муниципальных учреждениях и зданиях органов местного самоуправления</t>
  </si>
  <si>
    <t>8.8</t>
  </si>
  <si>
    <t>Установка автоматизированных тепловых пунктов в муниципальных учреждениях и зданиях органов местного самоуправления (МБОУ "Кингисеппская СОШ N 1", МБОУ "Кингисеппская СОШ N 2", Административное здание комитета по образованию)</t>
  </si>
  <si>
    <t>8.9</t>
  </si>
  <si>
    <t>Установка автоматизированных тепловых пунктов в муниципальных учреждениях и зданиях органов местного самоуправления (МБДОУ "Детский сад N 3" г. Кингисепп)</t>
  </si>
  <si>
    <t>8.10</t>
  </si>
  <si>
    <t>Проведение энергоаудита в муниципальных учреждениях образования Подпорожского муниципального района, составление энергетических паспортов</t>
  </si>
  <si>
    <t>Подпорожский муниципальный район</t>
  </si>
  <si>
    <t>Администрация Подпорожского муниципального района</t>
  </si>
  <si>
    <t>I квартал 2014 года</t>
  </si>
  <si>
    <t>№1 от 14.01.14г.</t>
  </si>
  <si>
    <t>8.11</t>
  </si>
  <si>
    <t>Установка узла учета тепловой энергии в МБДОУ "Подпорожский детский сад N 11"</t>
  </si>
  <si>
    <t>8.12</t>
  </si>
  <si>
    <t>Замена оконных деревянных блоков на окна ПВХ в МБДОУ "Подпорожский детский сад N 29"</t>
  </si>
  <si>
    <t>8.13</t>
  </si>
  <si>
    <t>Замена окон на стеклопакеты, замена ламп на энергосберегающие в МБОУДОД "Гатчинская детская музыкальная школа им. М.М.Ипполитова-Иванова"</t>
  </si>
  <si>
    <t>Администрация Гатчинского муниципального района</t>
  </si>
  <si>
    <t>8.14</t>
  </si>
  <si>
    <t>Замена ламп на энергосберегающие в муниципальных учреждениях образования и культуры Гатчинского муниципального района</t>
  </si>
  <si>
    <t>8.15</t>
  </si>
  <si>
    <t>Проектирование и монтаж узлов учета тепловой энергии, счетчиков холодной воды, замена ламп на энергосберегающие в МБУЗ "Гатчинская ЦРКБ"</t>
  </si>
  <si>
    <t>8.16</t>
  </si>
  <si>
    <t>Реконструкция тепловых узлов (приобретение и установка регулирующих (балансирующих кранов) устройств) в учреждениях образования Гатчинского муниципального района</t>
  </si>
  <si>
    <t>II квартал 2014 года</t>
  </si>
  <si>
    <t>мероприятие  выполнено</t>
  </si>
  <si>
    <t>8.17</t>
  </si>
  <si>
    <t>Установка энергосберегающих ламп (светодиодных в местах общего пользования) в учреждениях образования Гатчинского муниципального района</t>
  </si>
  <si>
    <t>мероприятие  выполнено, экономия составила 31,58 тыс. рублей</t>
  </si>
  <si>
    <t>8.18</t>
  </si>
  <si>
    <t>Замена деревянных рам на металлопластиковые окна (двухкамерные с проветривающими устройствами) в учреждениях образования Гатчинского муниципального района</t>
  </si>
  <si>
    <t>мероприятие  выполнено, экономия составила 159,15 тыс. рублей</t>
  </si>
  <si>
    <t>8.19</t>
  </si>
  <si>
    <t>Ремонт кровли здания администрации МО Волосовский МР</t>
  </si>
  <si>
    <t>Волосовский муниципальный район</t>
  </si>
  <si>
    <t>Администрация Волосовского муниципального района</t>
  </si>
  <si>
    <t>8.20</t>
  </si>
  <si>
    <t>Автоматизация индивидуального теплового пункта здания администрации МО Волосовский МР</t>
  </si>
  <si>
    <t>8.21</t>
  </si>
  <si>
    <t>Установка узла учета тепловой энергии в здании Кикеринской СОШ</t>
  </si>
  <si>
    <t>мероприятие выполнено, экономия составила 10,0 тыс. рублей</t>
  </si>
  <si>
    <t>8.22</t>
  </si>
  <si>
    <t>Замена светильников в Большеврудской СОШ</t>
  </si>
  <si>
    <t>8.23</t>
  </si>
  <si>
    <t>Замена радиаторов отопления в Калитинской СОШ</t>
  </si>
  <si>
    <t>мероприятие выполнено, экономия составила 0,10 тыс. рублей</t>
  </si>
  <si>
    <t>8.24</t>
  </si>
  <si>
    <t>Герметизация швов д/с N 10 в дер. Торосово</t>
  </si>
  <si>
    <t>8.25</t>
  </si>
  <si>
    <t>Установка узлов учета энергоресурсов, восстановление изношенных тепловых сетей в Лодейнопольском городском поселении, Алеховщинском сельском поселении, Янегском сельском поселении, Свирьстройском городском поселении, Доможировском сельском поселении</t>
  </si>
  <si>
    <t>Лодейнопольский муниципальный район</t>
  </si>
  <si>
    <t>Администрация Лодейнопольского муниципального района</t>
  </si>
  <si>
    <t>мероприятие выполнено, экономия составила 5467,73 тыс. рублей</t>
  </si>
  <si>
    <t>8.26</t>
  </si>
  <si>
    <t>Установка приборов учета энергоресурсов в муниципальных учреждениях образования</t>
  </si>
  <si>
    <t>Тосненский район</t>
  </si>
  <si>
    <t>Администрация Тосненского района</t>
  </si>
  <si>
    <t>8.27</t>
  </si>
  <si>
    <t>Разработка схемы теплоснабжения, водоснабжения, водоотведения, программы комплексного развития коммунальной инфраструктуры, капитальный ремонт тепловых и водопроводных сетей, замена приборов учета тепловой энергии в бюджетных учреждениях</t>
  </si>
  <si>
    <t>Администрация Сосновоборского городского округа</t>
  </si>
  <si>
    <t>мероприятие выполнено, экономия составила 624,92 тыс. рублей</t>
  </si>
  <si>
    <t>8.28</t>
  </si>
  <si>
    <t>Замена светильников на энергосберегающие в муниципальных учреждениях образования</t>
  </si>
  <si>
    <t>Администрация Тихвинского муниципального района</t>
  </si>
  <si>
    <t>8.29</t>
  </si>
  <si>
    <t>Замена энергосберегающих ламп в учреждениях бюджетной сферы</t>
  </si>
  <si>
    <t>Администрация Ломоносовского муниципального района</t>
  </si>
  <si>
    <t>8.30</t>
  </si>
  <si>
    <t>Гидравлическое регулирование систем теплоснабжения зданий бюджетной сферы</t>
  </si>
  <si>
    <t>Администрация Приозерского района</t>
  </si>
  <si>
    <t>8.31</t>
  </si>
  <si>
    <t>Тепловая изоляция разводящих трубопроводов отопления и горячего водоснабжения</t>
  </si>
  <si>
    <t>8.32</t>
  </si>
  <si>
    <t>Замена ламп на энергоэффективные</t>
  </si>
  <si>
    <t>8.33</t>
  </si>
  <si>
    <t>Проведение энергетического обследования учреждений образования, зданий администрации района</t>
  </si>
  <si>
    <t>№499-059/ЭП, №497-054/ЭП, №494-509/ЭП</t>
  </si>
  <si>
    <t>Гкал, кВтч</t>
  </si>
  <si>
    <t>123,87            57,5</t>
  </si>
  <si>
    <t>241,89                 219,69</t>
  </si>
  <si>
    <t>8.34</t>
  </si>
  <si>
    <t>Ремонт мягкой кровли</t>
  </si>
  <si>
    <t>8.35</t>
  </si>
  <si>
    <t>Замена окон в общеобразовательных учреждениях</t>
  </si>
  <si>
    <t>II  квартал 2014 год</t>
  </si>
  <si>
    <t>8.36</t>
  </si>
  <si>
    <t>Мероприятия по оснащению приборами учета энергоресурсов муниципальных дошкольных учреждений</t>
  </si>
  <si>
    <t>Кировский муниципальный район</t>
  </si>
  <si>
    <t>Администрация Кировского муниципальногорайона</t>
  </si>
  <si>
    <t>мероприятие выполнено, экономия составила 434,14 тыс. рублей</t>
  </si>
  <si>
    <t>8.37</t>
  </si>
  <si>
    <t>Мероприятия по оснащению приборами учета энергоресурсов муниципальных образовательных учреждений</t>
  </si>
  <si>
    <t>мероприятие выполнено, экономия составила 462,76 тыс. рублей</t>
  </si>
  <si>
    <t>8.38</t>
  </si>
  <si>
    <t>Мероприятия по оснащению приборами учета энергоресурсов муниципальных учреждений дополнительного образования (внешкольные учреждения)</t>
  </si>
  <si>
    <t>8.39</t>
  </si>
  <si>
    <t>Мероприятия по оснащению приборами учета энергоресурсов муниципальных учреждений дополнительного образования (ДМХШ)</t>
  </si>
  <si>
    <t>8.40</t>
  </si>
  <si>
    <t>Реконструкция ТП в АИТП в дошкольных учреждениях Киришского муниципального района</t>
  </si>
  <si>
    <t>Киришский муниципальный район</t>
  </si>
  <si>
    <t>Администрация Киришского муниципального района</t>
  </si>
  <si>
    <t>8.41</t>
  </si>
  <si>
    <t>Проведение энергетических обследований учреждений образования</t>
  </si>
  <si>
    <t>Волховский муниципальный район</t>
  </si>
  <si>
    <t xml:space="preserve">Администрация Волховского муниципального района </t>
  </si>
  <si>
    <t>8.42</t>
  </si>
  <si>
    <t>Установка приборов учета электроэнергии в учреждениях образования</t>
  </si>
  <si>
    <t>Администрация Волховского муниципального района</t>
  </si>
  <si>
    <t>8.43</t>
  </si>
  <si>
    <t>Реконструкция ЦТП и ИТП с применением энергоэффективного оборудования, систем автоматического регулирования потребления тепловой энергии, внедрение комплексной обработки воды, переход с открытой на закрытую циркуляционную систему ГВС, тепловая изоляция трубопроводов, отопления и горячего водоснабжения, замена отопительных стояков в учреждениях образования и культуры</t>
  </si>
  <si>
    <t>8.44</t>
  </si>
  <si>
    <t>Установка радиаторов-регуляторов для регулирования отопительной мощности в учреждениях культуры</t>
  </si>
  <si>
    <t>8.45</t>
  </si>
  <si>
    <t>Установка узлов учета в учреждениях образования</t>
  </si>
  <si>
    <t>Администрация Всеволожского муниципального района</t>
  </si>
  <si>
    <t>8.46</t>
  </si>
  <si>
    <t>Проведение энергообследований муниципальных учреждений комитета по социальным вопросам</t>
  </si>
  <si>
    <t>мероприятие выполнено, экономия  составила 155,98 тыс. рублей</t>
  </si>
  <si>
    <t>Замена участка тепловых сетей в п.Первомайское</t>
  </si>
  <si>
    <t>Замена участка тепловых сетей от ТК-4 до ТК-5 по ул.Садовая, п.Рощино</t>
  </si>
  <si>
    <t>Замена участка тепловых сетей от д. №3 по д. №5 по ул.Мира, п.Победа</t>
  </si>
  <si>
    <t>Замена участка тепловых сетей от д. №4 по ул.Школьная до ТК-7, п.Пушное</t>
  </si>
  <si>
    <t>Замена участка тепловых сетей от ТК-2 до д. №1, п.Рощино</t>
  </si>
  <si>
    <t>Замена участка тепловых сетей по подвалу д. №8 по ул.Тракторная, п.Рощино</t>
  </si>
  <si>
    <t>Замена участка тепловых сетей от Д. №23  до д. №2 по ул.Саловая, п.Победа</t>
  </si>
  <si>
    <t>Замена участка тепловых сетей от д. №6 по ул.Школьная до ТК-9, п.Пушное</t>
  </si>
  <si>
    <t>Замена участка тепловых сетей от д. №33 до  д. №35 по ул.Советская, п.Победа</t>
  </si>
  <si>
    <t>Замена участка тепловых сетей от ТК-6 до детского сада, п.Цвелодубово</t>
  </si>
  <si>
    <t xml:space="preserve">Замена котла КВМ-1,45 №1, основного и вспомогательного оборудования котельной, д.Анисимово  </t>
  </si>
  <si>
    <t xml:space="preserve">Замена котла КВМ-1,45 №2, основного и вспомогательного оборудования котельной, д.Анисимово  </t>
  </si>
  <si>
    <t>Ремонт  участка ТС "Южный мкрн," от автодороги по ул.Красноармейская (Т-1 - врезка в действующий трубопровод) до врезки в существующую тепловую сеть в районе ул.Красноармейская, д.2 (Т-2 - врезка в действующий трубопровод), г.Светогорск</t>
  </si>
  <si>
    <t>Ремонт основного и вспомогательного оборудования котельной, п. Серебрянский</t>
  </si>
  <si>
    <t>Ремонт участка ТС между ТК-4 и ТК-5 в створе домов №9 и №18 по ул.Кравченко,   г.п.Синявино</t>
  </si>
  <si>
    <t>Ремонт здания котельной, п.Межозерный</t>
  </si>
  <si>
    <t>Замена участка магистральной теплотрассы от ТК-8 до ТК-10 по ул.Чкалова, г.Сланцы</t>
  </si>
  <si>
    <t>Замена участка магистральной теплотрассы от ТК-5 до ТК-5а по ул.Ленина, г.Сланцы</t>
  </si>
  <si>
    <t>Замена участка магистральной теплотрассы от ТК-40 в сторону ТК-5а по ул.Ленина, г.Сланцы</t>
  </si>
  <si>
    <t xml:space="preserve">Замена сальниковых компенсаторов на теплофикационном трубопроводе от узла 24 з-д "Сланцы" до п. "Лучки", г Сланцы </t>
  </si>
  <si>
    <t>Замена тепловой сети мкрн. "Б.Лучки" от ТК-43 до ТК-50 по ул.Дзержинского-ул.Жуковского, г.Сланцы</t>
  </si>
  <si>
    <t>Замена участка ТС от ТК-4б у д. №12 до ж/д №8, пос.Тельмана</t>
  </si>
  <si>
    <t>Замена участка ТС от тройника у д. №10 и д. №8 до ж/д №12, пос.Тельмана</t>
  </si>
  <si>
    <t>Замена участка ТС от ТК-4б у д. №12 до тройника у ж/д №8 и №10, пос.Тельмана</t>
  </si>
  <si>
    <t>Замена участка ТС от ТК-4 у д. №8 до ж/д №54, пос.Тельмана</t>
  </si>
  <si>
    <t>Замена участка ТС от ТК-6 у д.№ 28 до д/с д. № 52, пос.Тельмана</t>
  </si>
  <si>
    <t>Замена дымовой трубы котельной, п. д/о Живой Ручей</t>
  </si>
  <si>
    <t>Ремонт участка ТС от УТ-2 до ж/д №17, №19 и №21, пос.Цвылево</t>
  </si>
  <si>
    <t>Ремонт участка ТС от УП-9 до ж/д №32, №34, №36 и №38, пос.Цвылево</t>
  </si>
  <si>
    <t>Ремонт теплотрассы от д.№21 по ул.Достоевская до д.№10  по ул.Володарского, г.Гатчина</t>
  </si>
  <si>
    <t>Ремонт магистральной ТС от ТК-6 до ТК-9-ТК-8 по ул.Центральная д.Кисельня</t>
  </si>
  <si>
    <t>Замена аккумуляторного бака в котельной, пос.Плодовое</t>
  </si>
  <si>
    <t>Ремонт оборудования подвижного пола склада топлива котельной, пос.Петровское</t>
  </si>
  <si>
    <t>Ремонт узла подачи топлива в котел Multimizer-21 в котельной, пос.Петровское</t>
  </si>
  <si>
    <t>Ремонт участков теплотрассы от ТК-174 до ТК-177 по ул.Радищева, г.Гатчина</t>
  </si>
  <si>
    <t>Замена котла и вспомогательного оборудования в котельной пос.Тракторное</t>
  </si>
  <si>
    <t>Ремонт участка ТС от ТК-6 в сторону  ТК-14 (через ТК-5), от ТК-14 до ТК-14а по ул.Речников, г.Подпорожье</t>
  </si>
  <si>
    <t>Замена выработавшего технологический ресурс основного и вспомогательного оборудования котла №2 котельной №2, г.Всеволожск</t>
  </si>
  <si>
    <t>Замена теплотрассы от здания котельной вдоль ул.Лесная до д. №17 по ул.Овражная, д.Рапполово</t>
  </si>
  <si>
    <t>Ремонт участка ТС от ж/д №9 в сторону БМК, пер.Металлистов, г.Подпорожье</t>
  </si>
  <si>
    <t>Замена участка тепловой сети по ул.Красноборская от ТК-21а до ТК-26, от ТК-26 до теплового пункта домов № 26-40, д.Лесколово</t>
  </si>
  <si>
    <t>Замена участка тепловой сети по ул. Красноборская от дома  №15 до ввода в дом №11, транзит по дому №11,  от ТК-1 до ввода в дом №24, транзит по дому №24, д.Лесколово</t>
  </si>
  <si>
    <t>Замена участка тепловой сети по ул.Красноборская от ТК-12 до ТК-13, от ТК-13 до ввода в дом №61, д.Лесколово</t>
  </si>
  <si>
    <t>Ремонт участка ТС от УТ-5 транзитом через ж/д №9, до точки "А", д.Мелегежская Горка</t>
  </si>
  <si>
    <t>Замена котла №1 КВр-0,5-95 с технологической обвязкой в котельной №5, п.Шугозеро</t>
  </si>
  <si>
    <t>Ремонт участка тепловой сети от ТК-22 до ТК-23 с подключением ж/д №17 и №18 по ул.Шоссейная, пос.Петровское</t>
  </si>
  <si>
    <t>Ремонт водогрейного котла с заменой насосной группы на угольной котельной, д.Валовщина</t>
  </si>
  <si>
    <t>Замена участка тепловой сети от котельной №28 до ТК-1, от ТК-1 до ж.д. № 31 и №32, д.Васкелово</t>
  </si>
  <si>
    <t>Замена котла №1 с технологической обвязкой в котельной №6, д.Мошково</t>
  </si>
  <si>
    <t>Замена участка тепловой сети от котельной №26 до ТК-1, д.Васкелово</t>
  </si>
  <si>
    <t>Ремонт участка тепловых сетей от ТК-9 до ввода ж.д. №№ 4,5,12, п.Глажево</t>
  </si>
  <si>
    <t>Мероприятие не завершено</t>
  </si>
  <si>
    <t>Мероприятие завершено. Выполнена замена оборудования в количестве 1 ед.</t>
  </si>
  <si>
    <t>Мероприятие завершено. Выполнен ремонт участка тепловых сетей протяженностью  80м.</t>
  </si>
  <si>
    <t>Мероприятие завершено. Выполнен ремонт участка тепловых сетей протяженностью  100м.</t>
  </si>
  <si>
    <t>Мероприятие завершено. Выполнен ремонт участка тепловых сетей протяженностью  242м.</t>
  </si>
  <si>
    <t>Мероприятие завершено. Выполнен ремонт участка тепловых сетей протяженностью  122м.</t>
  </si>
  <si>
    <t>Мероприятие завершено. Выполнен ремонт участка тепловых сетей протяженностью  180м.</t>
  </si>
  <si>
    <t>Строительство теплотрассы от ТК-390 до ТК-7 по ул. Киргетова, д.20, в г. Гатчина Ленинградской области, в том числе выполнение проектно-изыскательских работ.</t>
  </si>
  <si>
    <t>Реконструкция системы теплоснабжения поселка Победа МО «Рощинское городское поселение» Выборгского района Ленинградской области», в том числе проектно-изыскательские работы</t>
  </si>
  <si>
    <t>Реконструкция котельной в п. Барышево с переводом на природный газ, адрес: Выборгский район, Гончаровское сельское поселение, п. Барышево</t>
  </si>
  <si>
    <t>Строительство новой (газовой) котельной мощностью 30 МВт с сетями инженерно-технического обеспечения в г.п. Кузьмоловский (участок № 66), включая проектно-изыскательские работы</t>
  </si>
  <si>
    <t>Строительство и реконструкция (модернизация) объектов питьевого водоснабжения</t>
  </si>
  <si>
    <t>Замена дымовой трубы котельной, пос.Волошово-1, Лужский муниципальный район</t>
  </si>
  <si>
    <t>Замена двух водогрейных котлов КВр-1,0 и вспомогательного оборудования котельной, пос.Волошово-1, Лужский муниципальный район</t>
  </si>
  <si>
    <t>Замена двух аккумуляторных баков емкостью 25 м³ с обвязкой котельной, пос.Дзержинского, Лужский муниципальный район</t>
  </si>
  <si>
    <t>Замена теплотрассы от ТК у ж.д. №8/12 до ж.д. №8/55 и от ТК у ж.д. №8/12 до ж.д. № 8/47, г.Луга-3, Лужский муниципальный район</t>
  </si>
  <si>
    <t>Обеспечение устойчивого функционирования объектов теплоснабжения (в т.ч. Тепловых пунктов), расположенных на территории г.Луга, Лужский муниципальный район</t>
  </si>
  <si>
    <t>Ремонт здания котельной, пос.Мшинская, Лужский муниципальный район</t>
  </si>
  <si>
    <t>Ремонт здания котельной, п.Оредеж, Лужский муниципальный район</t>
  </si>
  <si>
    <t>Замена оборудования котельной, Почап, Лужский муниципальный район</t>
  </si>
  <si>
    <t>Ремонт здания котельной, д.Почап, Лужский муниципальный район</t>
  </si>
  <si>
    <t>Ремонт участков ТС от ТК-12 до ТК-14 и ж.д. №11, от ТК-5А до ж.д. №36 и от ТК-13 до ж.д. №20, пос.Скреблово, Лужский муниципальный район</t>
  </si>
  <si>
    <t>Ремонт участка теплотрассы от ТК-1А до УУТЭ (ветка №1), г.п.Толмачево, Лужский муниципальный район</t>
  </si>
  <si>
    <t>Ремонт ТС от ТК-2 через ТК-4, ТК-11, ТК-12, ТК-14 до УЗ-6а с врезками в ж.д. №2 и №4 по ул.1-го Мая, ж.д.№3 по ул.Гражданская, ж.д. №6а по ул.Малая Торговая, здание администрации, здание ФАП, пос.Торковичи, Лужский муниципальный район</t>
  </si>
  <si>
    <t>Ремонт участка ТС от ТК-9 до ТК-10, г.п.Никольский, Подпорожский муниципальный район</t>
  </si>
  <si>
    <t>Ремонт участка ТС от ТК-14 до ТК-16, ул.Речников, г.п.Никольский, Подпорожский муниципальный район</t>
  </si>
  <si>
    <t>Ремонт участка ТС от ТК-8 до ТК-7б, г.п.Никольский, Подпорожский муниципальный район</t>
  </si>
  <si>
    <t>Ремонт участка ТС от БМК-3 до ж.д. №9, пр.Ленина, г.Подпорожье, Подпорожский муниципальный район</t>
  </si>
  <si>
    <t>Ремонт участка ТС от ТК-1 до ТК-3, ул.Некрасова, г.Подпорожье, Подпорожский муниципальный район</t>
  </si>
  <si>
    <t>Ремонт участка ТС от ТК-1 (11) до ж.д. № 20, пр.Ленина, г.Подпорожье, Подпорожский муниципальный район</t>
  </si>
  <si>
    <t>Ремонт участка ТС от ТК-12 (11) до ТК-15 (11), пр.Ленина, г.Подпорожье, Подпорожский муниципальный район</t>
  </si>
  <si>
    <t>Ремонт участка ТС от ТК-11 до здания МБДОУ "Подпорожский детский сад № 21", ул.Сосновая, г.Подпорожье, Подпорожский муниципальный район</t>
  </si>
  <si>
    <t>Ремонт участка ТС от ТК-23 до МБДОУ  "Подпорожский детский сад № 1", ул.Красноармейская, г.Подпорожье, Подпорожский муниципальный район</t>
  </si>
  <si>
    <t>Ремонт участка ТС от ж.д. №19 до ж.д. №21, пр.Ленина, г.Подпорожье, Подпорожский муниципальный район</t>
  </si>
  <si>
    <t>Аварийный ремонт здания котельной, пос.Владимировка, Приозерский муниципальный район</t>
  </si>
  <si>
    <t>Замена выработавшего технический ресурс котла ДЕ-10-14 ГМ котельной №1, пгт.Кузнечное, Приозерский муниципальный район</t>
  </si>
  <si>
    <t>Ремонт покрытия кровли и отмостки котельной №1, пгт.Кузнечное, Приозерский муниципальный район</t>
  </si>
  <si>
    <t>Ремонт покрытия кровли и отмостки котельной №2, пгт.Кузнечное, Приозерский муниципальный район</t>
  </si>
  <si>
    <t>Замена участков ТС ТК-9 до ж.д. №4 по ул.Приозерское шоссе с врезками в ж.д. №4 и №6, в спортклуб (д.№10) по ул.Приозерское шоссе, пгт. Кузнечное, Приозерский муниципальный район</t>
  </si>
  <si>
    <t>Замена основного и вспомогательного оборудования котельной, пос.Коммунары, Приозерский муниципальный район</t>
  </si>
  <si>
    <t>Замена участка ТС и сети ГВС от ТК-3 до ТК-4, пос.Починок, Приозерский муниципальный район</t>
  </si>
  <si>
    <t>Замена дымовой трубы котельной, пос.Починок, Приозерский муниципальный район</t>
  </si>
  <si>
    <t>Замена участка ТС от ТК-7а до ТК-8, пос.Коммунары, Приозерский муниципальный район</t>
  </si>
  <si>
    <t>Замена участка ТС от ТК-9 до Дома Культуры, пос.Моторное, Приозерский муниципальный район</t>
  </si>
  <si>
    <t>Замена участка ТС от ТК-8 до д.№3 по ул.Садовая, пос.Моторное, Приозерский муниципальный район</t>
  </si>
  <si>
    <t>Замена участка ТС от ТК-3 до д. №4 по ул.Рыбацкая, пос.Моторное, Приозерский муниципальный район</t>
  </si>
  <si>
    <t>Замена участка ТС от ТК-5 до д.№2 по ул.Рыбацкая, пос.Моторное, Приозерский муниципальный район</t>
  </si>
  <si>
    <t>Замена участка ТС от ТК-7 до д.№8 по ул.Рыбацкая, пос.Моторное, Приозерский муниципальный район</t>
  </si>
  <si>
    <t>Замена водогрейного котла КВр-1,0 котельной, дер.Раздолье, Приозерский муниципальный район</t>
  </si>
  <si>
    <t>Ремонт участка ТС от МКД №11  до ввода МКД №12 по ул.Центральная и участков ТС, проходящих по подвальным помещениям МКД, д.Раздолье, Приозерский муниципальный район</t>
  </si>
  <si>
    <t>Ремонт участка тепловых сетей между котельной и ТК-1, пос.Ромашки, Приозерский муниципальный район</t>
  </si>
  <si>
    <t>Ремонт водогрейного котла КВр-0,6 МВт котельной, пос.Ромашки, Приозерский муниципальный район</t>
  </si>
  <si>
    <t>Ремонт магистральной ТС между домами №6 и №7 по ул.Молодежная, пос.Понтонное, Приозерский муниципальный район</t>
  </si>
  <si>
    <t>Ремонт тепловой сети от ТК-1 до д. №2, дер.Гостицы, Сланцевский муниципальный район</t>
  </si>
  <si>
    <t>Замена выработавшего технологический ресурс оборудования и водогрейного котла КВ-ГМ-2,0 котельной, дер.Загривье, Сланцевский муниципальный район</t>
  </si>
  <si>
    <t>Капитальный ремонт дымовой трубы котельной №16, г.Сланцы, Сланцевский муниципальный район</t>
  </si>
  <si>
    <t>Замена участка тепловой трассы от ТК-7 до ТК-50 по ул.Партизанская, г.Сланцы, Сланцевский муниципальный район</t>
  </si>
  <si>
    <t>Замена участка тепловой трассы от кот. №5 до ТК-13  по ул.Банковская и пер.Почтовый, г.Сланцы, Сланцевский муниципальный район</t>
  </si>
  <si>
    <t>Замена участка тепловой трассы от ТК-50 до ТК-114 по ул.Партизанская, г.Сланцы, Сланцевский муниципальный район</t>
  </si>
  <si>
    <t>Замена участка ТС от ТК-115 до ТК-120 по ул.Ломоносова, мкр. "Лучки", г.Сланцы, Сланцевский муниципальный район</t>
  </si>
  <si>
    <t>Замена участка ТС от ТК-19 до ТК-26 по ул.Ломоносова, мкр. "Лучки", г.Сланцы, Сланцевский муниципальный район</t>
  </si>
  <si>
    <t>Замена котла "Луга-Лотос" № 2 с технологической обвязкой котельной №2, д.Ганьково, Тихвинский муниципальный район</t>
  </si>
  <si>
    <t>Ремонт участка ТС от УТ-6 до ж.д. №14 и №15, д.Ганьково, Тихвинский муниципальный район</t>
  </si>
  <si>
    <t>Ремонт участка ТС от УТ-4 до УТ-5 и ж.д. №19, д.Горка, Тихвинский муниципальный район</t>
  </si>
  <si>
    <t>Ремонт участка ТС от УП-1 до точки "А", д.Коськово, Тихвинский муниципальный район</t>
  </si>
  <si>
    <t>Ремонт участка ТС от УТ-1 до УП-3, д.Мелегежская Горка, Тихвинский муниципальный район</t>
  </si>
  <si>
    <t>Замена котла №4 с технологической обвязкой котельной, д.Пашозеро, Тихвинский муниципальный район</t>
  </si>
  <si>
    <t>Замена металлической дымовой трубы котельной, д.Пашозеро, Тихвинский муниципальный район</t>
  </si>
  <si>
    <t>Ремонт участка ТС от УТ-23 до ж.д. №4 и №18, ул.Механизаторов, п.Шугозеро, Тихвинский муниципальный район</t>
  </si>
  <si>
    <t>Строительство крытого склада топлива (щепа) для котельной по адресу: ул. Горная, д.30а, г.п. Вознесенье, Подпорожский район, Ленинградская область, в том числе проектно-изыскательские работы</t>
  </si>
  <si>
    <t>Реконструкция котельной с устройством крытого склада топлива (щепы) по ул. Красная, д. 1а, с. Винницы</t>
  </si>
  <si>
    <t>Техническое перевооружение котельной с устройством системы обеспечения резервным топливом по адресу: г. Волхов, Кировский пр., д.20, в том числе проектно-изыскательские работы, 2х100 куб.м</t>
  </si>
  <si>
    <t>Техническое перевооружение котельной с устройством системы обеспечения резервным топливом по адресу: с. Старая Ладога, ул. Советская, д. 30, в том числе проектно-изыскательские работы</t>
  </si>
  <si>
    <t>Техническое перевооружение котельной с устройством системы обеспечения резервным топливом по адресу: с. Старая Ладога, пр. Волховский, д.12 а, в том числе проектно-изыскательские работы</t>
  </si>
  <si>
    <t>В 2021 г. 12 государственных казенных учреждений  Ленинградской области обеспечены  каменным углем</t>
  </si>
  <si>
    <t>Приобретение автономных источников электроснабжения (дизель-генераторов) для резервного энергоснабжения объектов жизнеобеспечения Новоладожское ГП</t>
  </si>
  <si>
    <t>Приобретение автономных источников электроснабжения (дизель-генераторов) для резервного энергоснабжения объектов жизнеобеспечения Рахьинское ГП</t>
  </si>
  <si>
    <t>Приобретение автономных источников электроснабжения (дизель-генераторов) для резервного энергоснабжения объектов жизнеобеспечения Вистинское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</si>
  <si>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Котельское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</si>
  <si>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Низинское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</si>
  <si>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Ям-Тёсовское 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</si>
  <si>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Громовское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</si>
  <si>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Запорожское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</si>
  <si>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Новосельское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</si>
  <si>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Загривское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</si>
  <si>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Старопольское СП</t>
  </si>
  <si>
    <t>Приобретение автономных источников электроснабжения (дизель-генераторов) для резервного энергоснабжения объектов жизнеобеспечения Тихвинское ГП</t>
  </si>
  <si>
    <t>Строительство котельной мощностью 3 МВт в г.п. Свирьстрой Лодейнопольского муниципального района с сетями инженерно-технического обеспечения, включая проектно-изыскательские работы</t>
  </si>
  <si>
    <t>Строительство газовой котельной с. Путилово, ул. Теплая 8, в том числе проектно-изыскательские работы</t>
  </si>
  <si>
    <t xml:space="preserve">Подпрограмма "Создание и развитие инженерной инфраструктуры в Ленинградской области" </t>
  </si>
  <si>
    <t>Федеральный (региональный) проект "Чистая вода"</t>
  </si>
  <si>
    <t>1.1.1.</t>
  </si>
  <si>
    <t>1.1.1.3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</si>
  <si>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</si>
  <si>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1.1.1.4</t>
  </si>
  <si>
    <t xml:space="preserve">Реконструкция водоочистных сооружений в п. Паша Волховского района Ленинградской области
</t>
  </si>
  <si>
    <t>1.1.1.5</t>
  </si>
  <si>
    <t>1.1.1.6</t>
  </si>
  <si>
    <t>1.1.1.7</t>
  </si>
  <si>
    <t>1.2.</t>
  </si>
  <si>
    <t>1.3.</t>
  </si>
  <si>
    <t>Мероприятия, направленные на достижение цели федерального (регионального) проекта "Чистая вода"</t>
  </si>
  <si>
    <t>1.3.2.</t>
  </si>
  <si>
    <t>1.3.2.1</t>
  </si>
  <si>
    <t>Строительство водозаборных сооружений в рамках реконструкции существующего водозабора «Сережино» в г. Кингисепп</t>
  </si>
  <si>
    <t>1.3.2.2</t>
  </si>
  <si>
    <t>1.3.2.3.</t>
  </si>
  <si>
    <t>Субсидии на мероприятия по строительству и реконструкции объектов водоснабжения (нераспределенный остаток)</t>
  </si>
  <si>
    <t>Мероприятия, направленные 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</si>
  <si>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</si>
  <si>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</si>
  <si>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</si>
  <si>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Реконструкция канализационных очистных сооружений в п. Вознесенье Подпорожского района Ленинградской области, в том числе проектно-изыскательские работы</t>
  </si>
  <si>
    <t>Строительство сетей водоотведения от реконструируемой (существующей) КНС № 1 (вблизи улицы Миккели) до КОС № 1 в г. Луга Лужского района Ленинградской области</t>
  </si>
  <si>
    <t>Субсидии на мероприятия по строительству и реконструкции объектов водоотведения и очистки сточных вод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</si>
  <si>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</si>
  <si>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</si>
  <si>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 xml:space="preserve">Подпрограмма "Обеспечение устойчивого функционирования коммунальной и инженерной инфраструктуры" </t>
  </si>
  <si>
    <t>2.1.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</si>
  <si>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</si>
  <si>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2.1.1.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</si>
  <si>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</si>
  <si>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2.1.2.</t>
  </si>
  <si>
    <t>Возмещение части затрат газоснабжающим организациям в связи с реализацией сжиженных углеводородных газов населению</t>
  </si>
  <si>
    <t>2.1.3.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</si>
  <si>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</si>
  <si>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2.1.4.</t>
  </si>
  <si>
    <t>2.2.</t>
  </si>
  <si>
    <t>Комплекс процессных мероприятий "Поддержание устойчивой работы объектов коммунальной и инженерной инфраструктуры"</t>
  </si>
  <si>
    <t>2.2.1.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</si>
  <si>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</si>
  <si>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</si>
  <si>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</si>
  <si>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</si>
  <si>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</si>
  <si>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</si>
  <si>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</si>
  <si>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</si>
  <si>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2.2.1.9.</t>
  </si>
  <si>
    <t>2.2.1.10.</t>
  </si>
  <si>
    <t>2.2.1.11.</t>
  </si>
  <si>
    <t>2.2.1.12.</t>
  </si>
  <si>
    <t>2.2.1.13.</t>
  </si>
  <si>
    <t>2.2.1.14.</t>
  </si>
  <si>
    <t>2.2.1.15.</t>
  </si>
  <si>
    <t>2.2.1.16.</t>
  </si>
  <si>
    <t>2.2.1.17.</t>
  </si>
  <si>
    <t>2.2.1.18.</t>
  </si>
  <si>
    <t>2.2.1.19.</t>
  </si>
  <si>
    <t>2.2.1.20.</t>
  </si>
  <si>
    <t>2.2.1.21.</t>
  </si>
  <si>
    <t>2.2.1.22.</t>
  </si>
  <si>
    <t>2.2.1.23.</t>
  </si>
  <si>
    <t>2.2.1.24.</t>
  </si>
  <si>
    <t>2.2.1.25.</t>
  </si>
  <si>
    <t>2.2.1.26.</t>
  </si>
  <si>
    <t>2.2.1.27.</t>
  </si>
  <si>
    <t>2.2.1.28.</t>
  </si>
  <si>
    <t>2.2.1.29.</t>
  </si>
  <si>
    <t>2.2.1.30.</t>
  </si>
  <si>
    <t>2.2.1.31.</t>
  </si>
  <si>
    <t>2.2.1.32.</t>
  </si>
  <si>
    <t>2.2.1.33.</t>
  </si>
  <si>
    <t>2.2.1.34.</t>
  </si>
  <si>
    <t>2.2.1.35.</t>
  </si>
  <si>
    <t>2.2.1.36.</t>
  </si>
  <si>
    <t>2.2.1.37.</t>
  </si>
  <si>
    <t>2.2.1.38.</t>
  </si>
  <si>
    <t>2.2.1.39.</t>
  </si>
  <si>
    <t>2.2.1.40.</t>
  </si>
  <si>
    <t>2.2.1.41.</t>
  </si>
  <si>
    <t>2.2.1.42.</t>
  </si>
  <si>
    <t>2.2.1.43.</t>
  </si>
  <si>
    <t>2.2.2.</t>
  </si>
  <si>
    <t>Возмещение части затрат в связи с выполнением работ по газификации индивидуальных домовладений</t>
  </si>
  <si>
    <t>2.2.3.</t>
  </si>
  <si>
    <t>2.2.4.</t>
  </si>
  <si>
    <t>2.2.5.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</si>
  <si>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</si>
  <si>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2.2.6.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</si>
  <si>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</si>
  <si>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2.2.7.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</si>
  <si>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</si>
  <si>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2.3.</t>
  </si>
  <si>
    <t>Комплекс процессных мероприятий "Энергосбережение и повышение энергетической эффективности на территории Ленинградской области"</t>
  </si>
  <si>
    <t>2.3.1</t>
  </si>
  <si>
    <t>Обеспечение деятельности (услуги, работы) государственных учреждений – государственного казенного учреждения  Ленинградской области "Центр энергосбережения и повышения энергоэффективности Ленинградской области"</t>
  </si>
  <si>
    <t>2.3.2</t>
  </si>
  <si>
    <t xml:space="preserve">Формирование организационно-правового и методического обеспечения в области энергосбережения и пропаганды энергосбережения </t>
  </si>
  <si>
    <t>2.3.2.1</t>
  </si>
  <si>
    <t>Пропаганда энергосбережения и обучение в области энергосбережения и повышения энергетической эффективности государственным казенным учреждением Ленинградской области «Центр энергосбережения и повышения энергоэффективности Ленинградской области»</t>
  </si>
  <si>
    <t>2.3.2.2</t>
  </si>
  <si>
    <t>Ведение региональной государственной информационной системы в области энергосбережения  и повышения энергетической эффективности государственным казенным учреждением Ленинградской области «Центр энергосбережения и повышения энергоэффективности Ленинградской области»</t>
  </si>
  <si>
    <t>2.3.3</t>
  </si>
  <si>
    <t>Субсидии на реализацию мероприятий по  установке автоматизированных индивидуальных тепловых пунктов с погодным и часовым регулированием</t>
  </si>
  <si>
    <t xml:space="preserve">Комплекс процессных мероприятий "Оценка состояния и прогноз (планы) развития топливно-энергетического комплекса Ленинградской области" </t>
  </si>
  <si>
    <t>Формирование фактического и прогнозного топливно-энергетического баланса Ленинградской области</t>
  </si>
  <si>
    <t>2.5.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</si>
  <si>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</t>
  </si>
  <si>
    <t>2.5.1.</t>
  </si>
  <si>
    <t>Субсидии на приобретение коммунальной спецтехники и оборудования в лизинг (сублизинг)</t>
  </si>
  <si>
    <t>Субсидии Аннинскому городскому поселению Ломоносовского муниципального района</t>
  </si>
  <si>
    <t>1.1.</t>
  </si>
  <si>
    <t>В первом квартале 2022 года мероприятия, направленные на содействие развитию эффективных форм и внедрение современных механизмов управления в жилищно-коммунальной сфере, не запланированы</t>
  </si>
  <si>
    <t>Комитетом были подписаны соглашения с 4 муниципальными образованиями (Агалатовское сельское поселение, Сясьстройское городское поселение, Назиевское городское поселение, Аннинское городское поселение) и перечислены средства областного бюджета в объеме 2 166,95 тыс. рублей за 3 месяца 2022 года.</t>
  </si>
  <si>
    <t xml:space="preserve">Субсидии на мероприятия по строительству и реконструкции объектов водоснабжения 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</si>
  <si>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</t>
  </si>
  <si>
    <t>Объем финансового обеспечения государственной программы в 2023 году (тыс. руб.)</t>
  </si>
  <si>
    <t>Администрация Борского сельского поселения Бокситогорского муниципального района</t>
  </si>
  <si>
    <t>Администрация Дзержинского сельского поселения Лужского муниципального района</t>
  </si>
  <si>
    <t>Администрация Кузнечнинского городского поселения Приозерского муниципального района</t>
  </si>
  <si>
    <t>Администрация Ромашкинского сельского поселения Приозерского муниципального района</t>
  </si>
  <si>
    <t>Администрация Фёдоровского городского поселения Тосненского района</t>
  </si>
  <si>
    <t xml:space="preserve"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муниципального образования "Русско-Высоцкое сельское поселение" муниципального образования "Ломоносовский муниципальный район" Ленинградской области
</t>
  </si>
  <si>
    <t>Реконструкция водоочистных сооружений в с. Колчаново Волховского района Ленинградской области</t>
  </si>
  <si>
    <t>Строительство водозабора за счет подземных вод для водоснабжения д. Кипень Ломоносовского района Ленинградской области</t>
  </si>
  <si>
    <t>Реконструкция сети водопровода от насосной станции 1 водоподъема до станции очистных сооружений по адресу: Ленинградская область, г. Кириши, Волховская набережная</t>
  </si>
  <si>
    <t>Проектно-изыскательские работы по строительству водопроводной повышающей насосной станции и двух резервуаров чистой питьевой воды в п. Федоровское Тосненского района Ленинградской области</t>
  </si>
  <si>
    <t>1.2.1.</t>
  </si>
  <si>
    <t xml:space="preserve">Между комитетом по ЖКХ и ГУП «Леноблводоканал» заключено соглашение о предоставлении субсидии № 01-07570/2022 от 22.03.2022 (дополнительное соглашение от 30.12.2022 № 2.Контракт на выполнение проектно-изыскательских работ между ГУП «Леноблводоканал» и ООО «Проектная компания № 1» № 0145200000422000646 от 29.06.2022. Окончание работ по контракту - 2023 год.                         </t>
  </si>
  <si>
    <t>1.2.2.1</t>
  </si>
  <si>
    <t>Ремонт участка ТС от ТК-1.3 до ТК-1.4, п.Ефимовский</t>
  </si>
  <si>
    <t>Ремонт участка ТС Т 6.1 от  пересечения с участком ТС Т7.1 до здания ПО, п.Ефимовский</t>
  </si>
  <si>
    <t>Ремонт участка ТС от  ТК-1.11 до здания МБДОУ "Ефимовский детский сад комбинированного вида", п.Ефимовский, мркн. 1, д.№1</t>
  </si>
  <si>
    <t>Ремонт участка ТС по адресу: г.Пикалево, от ТК-5В Вологодское ш. до ТК-20В по ул.Горняков</t>
  </si>
  <si>
    <t>Ремонт участка тепловых сетей по адресу: г.Пикалево, ул.Металлургов, от ТК-46В
до ТК-68В</t>
  </si>
  <si>
    <t>Ремонт участка ТС по адресу: г.Пикалево, ул.Спортивная от ТК-52Б до ТК-54Б</t>
  </si>
  <si>
    <t>Замена котлоагрегата КВГМ-2,5-95 №1 с установкой комбинированной горелки HR92A в котельной
д. Бережки</t>
  </si>
  <si>
    <t>Замена резервуара №2 аварийной подпитики тепловой сети котельной в д. Вындин Остров</t>
  </si>
  <si>
    <t>Замена резервуара №3 аварийной подпитики тепловой сети котельной в д. Вындин Остров</t>
  </si>
  <si>
    <t>Замена бака-аккумулятора горячей воды объемом 400м3 котельной в г. Новая Ладога</t>
  </si>
  <si>
    <t>Замена котла КВГМ-1,6-95 №3 на отопительной котельной с. Старая Ладога</t>
  </si>
  <si>
    <t>Ремонт участка теплосети от ТК-11 до дома №127 д. Усадище</t>
  </si>
  <si>
    <t>Ремонт кровли здания котельной д.137 д. Хвалово</t>
  </si>
  <si>
    <t>Ремонт КТП-2 6/0,4кВ котельной №11 по ул. Индустриальная, д. 1, г. Гатчина</t>
  </si>
  <si>
    <t>Ремонт КТП-1 6/0,4кВ котельной №11 по ул. Индустриальная, д. 1, г. Гатчина</t>
  </si>
  <si>
    <t>Ремонт РП-18 на котельной №10, Промзона №2, квартал 2, площадка 2, корп.1, г. Гатчина</t>
  </si>
  <si>
    <t>Ремонт КТП-1 6/0,4кВ котельной №10, Промзона №2, квартал 2, площадка 2, корп.1  г. Гатчина</t>
  </si>
  <si>
    <t>Ремонт теплотрассы от ТК-10 до ТК-11 по ул. А.Зверевой в г. Гатчина</t>
  </si>
  <si>
    <t>Ремонт участков теплотрассы по адресу: ЛО, г. Гатчина, территория, ограниченная ул. Чкалова, д.77, ул. Красная, д.2, д.4, д.6, пр.25 Октября, д.5, д.3 - "Гатчинский дворик" и территория, ограниченная ул. Красная, д.2, д.3, д.3А, ул. Чкалова, д.77А, д.75 - "Сквер Терентьева"</t>
  </si>
  <si>
    <t>Замена котлоагрегатов КВГМ-2,5-95 №1 и №2 в котельной по адресу: Ленинградская область, Кингисеппский район, дер. Большая Пустомержа, котельная №16</t>
  </si>
  <si>
    <t>Ремонт участка обратного трубопровода горячего водоснабжения от секущей задвижки узла учета на котельной до ТК-2 д. Пчева</t>
  </si>
  <si>
    <t xml:space="preserve">Капитальный ремонт участка трубопроводов отопления и ГВС от ТК-4 до ТК-5 д. Пчева </t>
  </si>
  <si>
    <t>Замена котла КВр-0,8 МВт и оборудования в котельной пос. Тесово-4</t>
  </si>
  <si>
    <t>Ремонт здания котельной в пос. Тесово-4</t>
  </si>
  <si>
    <t>Ремонт сети ГВС от ТК8 до ТК16 по ул. Молодежной, пгт. Вознесенье</t>
  </si>
  <si>
    <t>Ремонт сети ГВС от ТК8 до ТК9 по ул. Молодежной, пгт. Вознесенье</t>
  </si>
  <si>
    <t>Ремонт участка ТС от ТК-4 до здания детского сада №12, ул. Октябрят, от ТК-14 до ТК-17 (транзит по зданию МБОУ ПДШИ), котельная №3, г. Подпорожье</t>
  </si>
  <si>
    <t>Ремонт участка ТС от ТК-7 (котельная №8) до ТК-11 (1) (котельная №1), ул. Свирская, г. Подпорожье</t>
  </si>
  <si>
    <t>Ремонт участка ТС от ТК-21 до ТК-22, котельная №8, ул. Исакова, г. Подпорожье</t>
  </si>
  <si>
    <t>Ремонт участка тепловой сети от Котельной №1 до
Узел 1</t>
  </si>
  <si>
    <t>Ремонт участка тепловой сети от ТК№4 до ж.д. №12 ул. Центральная, д. Раздолье</t>
  </si>
  <si>
    <t>Замена выработавшего ресурс котла и вспомогательного оборудования в котельной п. Севастьяново</t>
  </si>
  <si>
    <t>Капитальный ремонт участка тепловых сетей от УТ-14 через УТ-15 до здания администрации д. Бор</t>
  </si>
  <si>
    <t>Капитальный ремонт участка тепловых сетей от УТ-5 до УТ-6 д. Бор</t>
  </si>
  <si>
    <t>Капитальный ремонт участка тепловых сетей от точки "А" до здания школы д. Еремина Гора</t>
  </si>
  <si>
    <t>Замена двух баков аккумуляторов на котельной д. Горка</t>
  </si>
  <si>
    <t>Замена участка тепловой сети от ТК-6 (п. Тельмана, у д. 28) через ТК-5 (п. Тельмана, у д. 48) до и внутри дома № 6 в п. Тельмана</t>
  </si>
  <si>
    <t>Замена участка тепловой сети между и внутри домов №32к.1, №32к.2, №34 в п. Тельмана</t>
  </si>
  <si>
    <t>Замена участка тепловой сети от разветвления внутри дома №27 до и внутри дома №13 в п. Тельмана</t>
  </si>
  <si>
    <t>Замена участка тепловой сети от разветвления внутри дома №27 до и внутри домов №25 и №23 в п. Тельмана</t>
  </si>
  <si>
    <t>Замена участка тепловой сети от дома №3 до домов №24, №22, №20 в п. Тельмана</t>
  </si>
  <si>
    <t>Замена участка тепловой сети от ТК-5 (п. Тельмана, у д. 14) до разветвления внутри дома № 27 в п. Тельмана</t>
  </si>
  <si>
    <t xml:space="preserve">Обеспечены углем 8 государственных казенных учреждений </t>
  </si>
  <si>
    <t xml:space="preserve">Обеспечены сжиженным углеводородным газом для бытовых нужд населения Ленинградской области в полном объеме заявок газоснабжающих организаций, получающих субсидии </t>
  </si>
  <si>
    <t>Соглашение от 20.02.2023 № 01-07550/2023 с ГУП "Леноблводоканал" о предоставлении субсидии на приобретение материалов и оборудования в целях формирования аварийного запаса в Кингисеппском производственном управлении. Средства перечислены получателю субсидии в полном объеме. Получателем субсидии проводятся закупочные процедуры. Ожидаемый срок заключения договоров - конец апреля - май 2023 года.</t>
  </si>
  <si>
    <t>Капитальный ремонт участка водопроводной сети по ул. Свердлова в г. Сланцы Сланцевского района Ленинградской области</t>
  </si>
  <si>
    <t>Капитальный ремонт сетей водоснабжения по ул. Ижорская от Павловской ул. до Железнодорожной ул., г. Коммунар Гатчинского района Ленинградской области</t>
  </si>
  <si>
    <t>Соглашение от 20.02.2023 № 01-07590/2023 с ГУП "Леноблводоканал". Погашено 100 % основного долга в рамках 3 кредитных договоров с АБ "РОССИЯ", по 1 кредитному договору с АБ "РОССИЯ" основной долг по кредиту снижен на 20,12%. Значение результата предоставления субсидии достигнуто. Мероприятие выполнено.</t>
  </si>
  <si>
    <t>Соглашение от 22.02.2023 № 01-07890/2023 с ГУП "Леноблводоканал" о предоставлении субсидии в размере 21 500,00 тыс. руб. на проведение кадастровых работ и регистрацию права хозяйственного ведения в отношении 1 186 объектов водоснабжения и водоотведения. Получателем субсидии проводятся закупочные процедуры. Ожидаемый срок заключения договоров - конец апреля - май 2023 года. Перечисление субсидии получателю осуществляется на основании заключенных договоров. Проведение дополнительного отбора получателей субсидии в целях распределения остатка средств в размере 23 500,00 тыс. руб. запланировано в мае 2023 года.</t>
  </si>
  <si>
    <t>2.2.4.1</t>
  </si>
  <si>
    <t>2.2.4.2</t>
  </si>
  <si>
    <t>2.2.4.3</t>
  </si>
  <si>
    <t>2.2.4.4</t>
  </si>
  <si>
    <t>2.2.4.5</t>
  </si>
  <si>
    <t>2.2.4.6</t>
  </si>
  <si>
    <t>Анализ схем теплоснабжения муниципальных образований Ленинградской области</t>
  </si>
  <si>
    <t xml:space="preserve">Комитетом с 01 апреля 2023 года по 30 апреля 2023 года ведется прием заявок от юридических лиц, осуществляющих деятельность на территории Ленинградской области по предоставлению жилищно-коммунальных услуг, на возмещение части затрат, связанных с уплатой первого взноса по договорам на приобретение коммунальной спецтехники и (или) оборудования в лизинг (сублизинг), заключенным не ранее 2018 года. 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</si>
  <si>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</si>
  <si>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Комитетом  подписано соглашения с 1 муниципальным образованием - Аннинское городское поселение. Количество коммунальной спецтехники и оборудования, приобретенных по договорам лизинга (сублизинга)– 1 шт.</t>
  </si>
  <si>
    <t>2.0.</t>
  </si>
  <si>
    <t xml:space="preserve">Приоритетный проект "Создание модели внедрения энергоэффективных технологий на территории Ленинградской области"
</t>
  </si>
  <si>
    <t>1.3.3.</t>
  </si>
  <si>
    <t>Строительство, реконструкция, модернизация объектов инфраструктуры за счет привлечения средств Фонда национального благосостояния</t>
  </si>
  <si>
    <t>1.3.3.1</t>
  </si>
  <si>
    <t xml:space="preserve">Строительство централизован-ной системы водоснабжения и водоотведения микрорайона Петровский г. Выборга (с учетом строительства инженерных сетей ГБУК ЛО "Парк Монрепо"),
</t>
  </si>
  <si>
    <t>Стоимость контракта между ГУП и АО "БСК" № Р-11/2023 от 30.01.2023 составляет 608 544,13 тыс. руб. Фактически перечислен аванс по контракту 298186,62 тыс. руб.</t>
  </si>
  <si>
    <t>1.3.3.2</t>
  </si>
  <si>
    <t xml:space="preserve">Строительство наружных сетей канализации от 10 жилых домов по ул. Ленинградская, набережной Ладожской Флотилии, ул. Суворова, ул. Гагарина в г. Новая Ладога Новоладожского городского поселения Волховского района
</t>
  </si>
  <si>
    <t>Стоимость контракта между ГУП и ООО "ИТС-Инжиниринг" № Р-10/2023 от 30.01.2023, составляет 108 031,63 тыс. руб. Фактически перечислен аванс по контракту 52 935,50 тыс. руб.</t>
  </si>
  <si>
    <t xml:space="preserve">Строительство сетей водоснабжения частного сектора, расположенных по адресу: Ленинградская область, Гатчинский район, г. Коммунар, ул. Антропшинская
</t>
  </si>
  <si>
    <t>Договор займа не подписан (см. ПЗ)</t>
  </si>
  <si>
    <t>Контракт между ГУП и ООО "МежРегионСтрой" № Р-50/2023 от 30.03.2023. В связи с заключением контракта в марте 2023 года оплата аванса по контракту в 1 кв. 2023 года не производилась.</t>
  </si>
  <si>
    <t xml:space="preserve">Капитальный ремонт сети канализации на участке от кол. 520 по ул. Морская Набережная до кол. 530 у РНС на территории Морского торгового порта в г. Выборге. 2 этап – на участке сети канализации от кол. 524 до кол. 527
</t>
  </si>
  <si>
    <t>Стоимость контракта между ГУП и ООО "Производственная фирма "СТИС" № Р-202 от 15.11.2022 составила 102911,25 тыс. руб. Фактический период финансирования - 12.2022. Работы выполнены в полном объеме 03.2023. Оплата по контракту произведена в полном объеме.</t>
  </si>
  <si>
    <t>1.3.4.</t>
  </si>
  <si>
    <t>1.3.5.</t>
  </si>
  <si>
    <t>1.3.6.</t>
  </si>
  <si>
    <t>1.3.2.3</t>
  </si>
  <si>
    <t>1.3.2.4</t>
  </si>
  <si>
    <t>1.3.2.5</t>
  </si>
  <si>
    <t>1.3.2.6</t>
  </si>
  <si>
    <t>1.3.2.7</t>
  </si>
  <si>
    <t>1.3.2.8</t>
  </si>
  <si>
    <t>1.3.4.1</t>
  </si>
  <si>
    <t>1.3.4.2</t>
  </si>
  <si>
    <t>1.3.5.1</t>
  </si>
  <si>
    <t>1.3.6.1</t>
  </si>
  <si>
    <t>1.3.6.2</t>
  </si>
  <si>
    <t>1.3.6.3</t>
  </si>
  <si>
    <t>1.3.6.4</t>
  </si>
  <si>
    <t>1.3.6.5</t>
  </si>
  <si>
    <t>1.3.7.</t>
  </si>
  <si>
    <t>1.3.8.</t>
  </si>
  <si>
    <t>1.3.9.</t>
  </si>
  <si>
    <t>Получено заключение государственной экспертизы от 31.03.2023 №47-1-1-3-016163-2023.</t>
  </si>
  <si>
    <t>Проектная документация разработана, планируемый срок подачи ПСД в государственную экспертизу - конец июля 2023 года.</t>
  </si>
  <si>
    <t>Техническая готовность - 2%</t>
  </si>
  <si>
    <t>Техническая готовность - 5%</t>
  </si>
  <si>
    <t>Техническаяя готовность - 20,7%</t>
  </si>
  <si>
    <t>Техническая готовность - 43%</t>
  </si>
  <si>
    <t>Техническая готовность - 3,1%</t>
  </si>
  <si>
    <t>Расходы средств областного бюджета предусмотрены в декабре 2023 года в связи с особенностями проектно-изыскательских работ. Произведены инженерно-геодезические, инженерно-геологические, инженерно-экологические и инженерно-гидрометеорологические изыскания, сформирована проектная документация.</t>
  </si>
  <si>
    <t>1.3.10.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</si>
  <si>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</si>
  <si>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Реконструкция канализационных очистных сооружений г. Подпорожье, расположенных по адресу: Ленинградская область, Подпорожский район, г. Подпорожье, ул. Физкультурная, д.26</t>
  </si>
  <si>
    <t>1.3.10.1</t>
  </si>
  <si>
    <t>Капитальный ремонт канализационной сети  проходящей вдоль  ул. Суворова и ул. Чапаева в г. Приозерск Приозерского района Ленинградской области</t>
  </si>
  <si>
    <t>Капитальный ремонт канализации, расположенной в 5 м-не, у жилого дома 41 на участке от кол. 471 до кол. 5165 в г. Тихвин Тихвинского района Ленинградской области</t>
  </si>
  <si>
    <t>Капитальный ремонт участка наружной сети водоснабжения, протяженностью 373 м.п., в составе объекта "Водопровод внеплощадочный Тосно: Ленина, д.37 (в т.ч. Подкачка), инв. №30483 и инв. №30330", расположенный по адресу: Ленинградская область, г. Тосно, пр. Ленина, между д. 29 - д. 37</t>
  </si>
  <si>
    <t>2.2.4.7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</si>
  <si>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 (нераспределенные денежные средства)</t>
  </si>
  <si>
    <t>2.2.1.44.</t>
  </si>
  <si>
    <t>Замена котла КВГМ-1,1-95, горелочное устройство с форсункой Р200П на котельной № 3 по адресу: с. Паша, ул. Павла Нечесанова, д.23б</t>
  </si>
  <si>
    <t>2.2.1.45.</t>
  </si>
  <si>
    <t>Замена котла КВГМ-1,6-95 №1 на  модульной газовой котельной с. Старая Ладога</t>
  </si>
  <si>
    <t>2.2.1.46.</t>
  </si>
  <si>
    <t>Замена оборудования котлоагрегата КВГМ-1,1-95 в котельной д. 36а ул. Новая Свирица п. Свирица</t>
  </si>
  <si>
    <t>2.2.1.47.</t>
  </si>
  <si>
    <t>Ремонт участка трубопроводов отопления и ГВС от ТК4.1 до ТК4, от ТК4 до ТК5, от ТК5 до детского сада, ж.д. №15, ж.д. №12, ж.д. №14 в д. Сяськелево Гатчинского района</t>
  </si>
  <si>
    <t>2.2.1.48.</t>
  </si>
  <si>
    <t>Ремонт сети ГВС от ТК6А до ТК7 по ул. Пионерской, пгт. Вознесенье</t>
  </si>
  <si>
    <t>2.2.1.49.</t>
  </si>
  <si>
    <t>Ремонт сети ГВС от ТК4 до мжд. №20, №22, №24 по ул. Горная, пгт. Вознесенье</t>
  </si>
  <si>
    <t>2.2.1.50.</t>
  </si>
  <si>
    <t>Ремонт сети ГВС от ТК7 до ТК19 по ул. Пионерской, пгт. Вознесенье</t>
  </si>
  <si>
    <t>2.2.1.51.</t>
  </si>
  <si>
    <t>Ремонт сети ГВС от ТК9 до ТК10 по ул. Молодежной, пгт. Вознесенье</t>
  </si>
  <si>
    <t>2.2.1.52.</t>
  </si>
  <si>
    <t>Капитальный ремонт участка тепловых сетей от УТ-8 до ж/д № 20 д. Ганьково</t>
  </si>
  <si>
    <t>2.2.1.53.</t>
  </si>
  <si>
    <t>Замена котла №2 с технологической обвязкой в котельной д. Пашозеро</t>
  </si>
  <si>
    <t>2.2.1.54.</t>
  </si>
  <si>
    <t>Замена котла № 2 КВр-0,5-95 с технологической обвязкой в котельной № 5 п. Шугозеро</t>
  </si>
  <si>
    <t>2.2.1.55.</t>
  </si>
  <si>
    <t>Межпоселковый газопровод  ГРС "Бокситогорск" –  пос. Ларьян – дер. Дыми –  дер. Большой Двор (в том числе проектно-изыскательские работы)</t>
  </si>
  <si>
    <t>Строительство распределительного газопровода для газоснабжения природным газом микрорайонов  муниципального образования "Город Волхов" Волховского муниципального района Ленинградской области:  ул. Советская (четная сторона), Воронежская, Лисички, Новый поселок, Архангело-Михайловский, Шкурина горка, Валим, Званка, Плеханово, Кикино, Симанково, Заполек, ул. Степана Разина, Халтурино, ул. Строительная (в том числе проектно-изыскательские работы), 7 этап. Ул. Степана Разина, Симанково, Заполек</t>
  </si>
  <si>
    <t>Распределительный газопровод для газоснабжения жилых домов д.Вайя Гатчинского района Ленинградской области (в том числе проектно-изыскательские работы)</t>
  </si>
  <si>
    <t>Распределительный газопровод для газоснабжения жилых домов в дер. Керстово Кингисеппского муниципального района Ленинградской области</t>
  </si>
  <si>
    <t>Распределительный газопровод п. Новая Малукса Кировского района Ленинградской области</t>
  </si>
  <si>
    <t>Распределительный газопровод для газоснабжения д.Горы (в том числе проектно-изыскательские работы)</t>
  </si>
  <si>
    <t>Газопровод межпоселковый высокого давления II категории от дер.  Ретюнь до пос. Володарское (в том числе проектно-изыскательские работы)</t>
  </si>
  <si>
    <t>Газопровод межпоселковый среднего давления от пос. Межозерный до пос. Скреблово (в том числе проектно-изыскательские работы)</t>
  </si>
  <si>
    <t>Наружное газоснабжение п.Мельниково</t>
  </si>
  <si>
    <t>Распределительный газопровод п. Красава   Тихвинского городского поселения Ленинградской области</t>
  </si>
  <si>
    <t xml:space="preserve">Субсидии на реализацию мероприятий по повышению надежности и энергетической эффективности
</t>
  </si>
  <si>
    <t>2.3.4</t>
  </si>
  <si>
    <t>2.3.4.1</t>
  </si>
  <si>
    <t>2.3.4.2</t>
  </si>
  <si>
    <t>2.3.4.3</t>
  </si>
  <si>
    <t xml:space="preserve"> Муниципальное образование «Город Выборг» Выборгского района Ленинградской области</t>
  </si>
  <si>
    <t>1.3.10.2</t>
  </si>
  <si>
    <t>1.3.10.3</t>
  </si>
  <si>
    <t>1.3.10.4</t>
  </si>
  <si>
    <t>1.3.10.5</t>
  </si>
  <si>
    <t>1.3.10.6</t>
  </si>
  <si>
    <t>1.3.10.7</t>
  </si>
  <si>
    <t>1.3.10.8</t>
  </si>
  <si>
    <t>1.3.10.9</t>
  </si>
  <si>
    <t>1.3.10.10</t>
  </si>
  <si>
    <t>1.3.10.11</t>
  </si>
  <si>
    <t>1.3.10.12</t>
  </si>
  <si>
    <t>1.3.10.13</t>
  </si>
  <si>
    <t>1.3.10.14</t>
  </si>
  <si>
    <t>1.3.10.15</t>
  </si>
  <si>
    <t>1.3.10.16</t>
  </si>
  <si>
    <t>1.3.10.17</t>
  </si>
  <si>
    <t>1.3.10.18</t>
  </si>
  <si>
    <t>1.3.10.19</t>
  </si>
  <si>
    <t>1.3.10.20</t>
  </si>
  <si>
    <t>1.3.10.21</t>
  </si>
  <si>
    <t>1.3.10.22</t>
  </si>
  <si>
    <t>1.3.10.23</t>
  </si>
  <si>
    <t>1.3.10.24</t>
  </si>
  <si>
    <t>1.3.10.25</t>
  </si>
  <si>
    <t>1.3.10.26</t>
  </si>
  <si>
    <t>1.3.10.27</t>
  </si>
  <si>
    <t>1.3.10.28</t>
  </si>
  <si>
    <t>1.3.10.29</t>
  </si>
  <si>
    <t>1.3.10.30</t>
  </si>
  <si>
    <t>1.3.10.31</t>
  </si>
  <si>
    <t>1.3.10.32</t>
  </si>
  <si>
    <t>1.3.10.33</t>
  </si>
  <si>
    <t>1.3.10.34</t>
  </si>
  <si>
    <t>1.3.10.35</t>
  </si>
  <si>
    <t>1.3.10.36</t>
  </si>
  <si>
    <t>1.3.10.37</t>
  </si>
  <si>
    <t>1.3.10.38</t>
  </si>
  <si>
    <t>1.3.10.39</t>
  </si>
  <si>
    <t>1.3.10.40</t>
  </si>
  <si>
    <t>1.3.10.41</t>
  </si>
  <si>
    <t>1.3.10.42</t>
  </si>
  <si>
    <t>1.3.10.43</t>
  </si>
  <si>
    <t>1.3.10.44</t>
  </si>
  <si>
    <t>1.3.10.45</t>
  </si>
  <si>
    <t>1.3.10.46</t>
  </si>
  <si>
    <t>1.3.10.47</t>
  </si>
  <si>
    <t>1.3.10.48</t>
  </si>
  <si>
    <t>1.3.10.49</t>
  </si>
  <si>
    <t>1.3.10.50</t>
  </si>
  <si>
    <t>1.3.10.51</t>
  </si>
  <si>
    <t>1.3.10.52</t>
  </si>
  <si>
    <t>1.3.10.53</t>
  </si>
  <si>
    <t>1.3.10.54</t>
  </si>
  <si>
    <t>1.3.10.55</t>
  </si>
  <si>
    <t>1.3.10.56</t>
  </si>
  <si>
    <t>1.3.10.57</t>
  </si>
  <si>
    <t>1.3.10.58</t>
  </si>
  <si>
    <t>1.3.10.59</t>
  </si>
  <si>
    <t>1.3.10.60</t>
  </si>
  <si>
    <t>1.3.10.61</t>
  </si>
  <si>
    <t>1.3.10.62</t>
  </si>
  <si>
    <t>1.3.10.63</t>
  </si>
  <si>
    <t>1.3.10.64</t>
  </si>
  <si>
    <t>1.3.10.65</t>
  </si>
  <si>
    <t>1.3.10.66</t>
  </si>
  <si>
    <t>1.3.10.67</t>
  </si>
  <si>
    <t>1.3.10.68</t>
  </si>
  <si>
    <t>1.3.10.69</t>
  </si>
  <si>
    <t>1.3.10.70</t>
  </si>
  <si>
    <t>1.3.10.71</t>
  </si>
  <si>
    <t>1.3.10.72</t>
  </si>
  <si>
    <t>1.3.10.73</t>
  </si>
  <si>
    <t>1.3.10.74</t>
  </si>
  <si>
    <t>1.3.10.75</t>
  </si>
  <si>
    <t>1.3.10.76</t>
  </si>
  <si>
    <t>1.3.10.77</t>
  </si>
  <si>
    <t>1.3.10.78</t>
  </si>
  <si>
    <t>1.3.10.79</t>
  </si>
  <si>
    <t>1.3.10.80</t>
  </si>
  <si>
    <t>1.3.10.81</t>
  </si>
  <si>
    <t>1.3.10.82</t>
  </si>
  <si>
    <t>1.3.10.83</t>
  </si>
  <si>
    <t>1.3.10.84</t>
  </si>
  <si>
    <t>1.3.10.85</t>
  </si>
  <si>
    <t>1.3.10.86</t>
  </si>
  <si>
    <t>1.3.10.87</t>
  </si>
  <si>
    <t>1.3.10.88</t>
  </si>
  <si>
    <t>1.3.10.89</t>
  </si>
  <si>
    <t>1.3.10.90</t>
  </si>
  <si>
    <t>1.3.10.91</t>
  </si>
  <si>
    <t>1.3.10.92</t>
  </si>
  <si>
    <t>1.3.10.93</t>
  </si>
  <si>
    <t>1.3.10.94</t>
  </si>
  <si>
    <t>1.3.10.95</t>
  </si>
  <si>
    <t>1.3.10.96</t>
  </si>
  <si>
    <t>1.3.10.97</t>
  </si>
  <si>
    <t>1.3.10.98</t>
  </si>
  <si>
    <t>1.3.10.99</t>
  </si>
  <si>
    <t>1.3.10.100</t>
  </si>
  <si>
    <t>1.3.10.101</t>
  </si>
  <si>
    <t>1.3.10.102</t>
  </si>
  <si>
    <t>1.3.10.103</t>
  </si>
  <si>
    <t>1.3.10.104</t>
  </si>
  <si>
    <t>1.3.10.105</t>
  </si>
  <si>
    <t>1.3.10.106</t>
  </si>
  <si>
    <t>1.3.10.107</t>
  </si>
  <si>
    <t>1.3.10.108</t>
  </si>
  <si>
    <t>1.3.10.109</t>
  </si>
  <si>
    <t>1.3.10.110</t>
  </si>
  <si>
    <t>1.3.10.111</t>
  </si>
  <si>
    <t>1.3.10.112</t>
  </si>
  <si>
    <t>1.3.10.113</t>
  </si>
  <si>
    <t>1.3.10.114</t>
  </si>
  <si>
    <t>1.3.10.115</t>
  </si>
  <si>
    <t>1.3.10.116</t>
  </si>
  <si>
    <t>1.3.10.117</t>
  </si>
  <si>
    <t>1.3.10.118</t>
  </si>
  <si>
    <t>1.3.10.119</t>
  </si>
  <si>
    <t>1.3.10.120</t>
  </si>
  <si>
    <t>1.3.10.121</t>
  </si>
  <si>
    <t>1.3.10.122</t>
  </si>
  <si>
    <t>1.3.10.123</t>
  </si>
  <si>
    <t>1.3.10.124</t>
  </si>
  <si>
    <t>1.3.10.125</t>
  </si>
  <si>
    <t>1.3.10.126</t>
  </si>
  <si>
    <t>1.3.10.127</t>
  </si>
  <si>
    <t>1.3.10.128</t>
  </si>
  <si>
    <t>1.3.10.129</t>
  </si>
  <si>
    <t>1.3.10.130</t>
  </si>
  <si>
    <t>1.3.10.131</t>
  </si>
  <si>
    <t>1.3.10.132</t>
  </si>
  <si>
    <t>1.3.10.133</t>
  </si>
  <si>
    <t>1.3.10.134</t>
  </si>
  <si>
    <t>1.3.10.135</t>
  </si>
  <si>
    <t>1.3.10.136</t>
  </si>
  <si>
    <t>1.3.10.137</t>
  </si>
  <si>
    <t>1.3.10.138</t>
  </si>
  <si>
    <t>1.3.10.139</t>
  </si>
  <si>
    <t>1.3.10.140</t>
  </si>
  <si>
    <t>1.3.10.141</t>
  </si>
  <si>
    <t>1.3.10.142</t>
  </si>
  <si>
    <t>1.3.10.143</t>
  </si>
  <si>
    <t>1.3.10.144</t>
  </si>
  <si>
    <t>1.3.10.145</t>
  </si>
  <si>
    <t>1.3.10.146</t>
  </si>
  <si>
    <t>1.3.10.147</t>
  </si>
  <si>
    <t>1.3.10.148</t>
  </si>
  <si>
    <t>1.3.10.149</t>
  </si>
  <si>
    <t>1.3.10.150</t>
  </si>
  <si>
    <t>1.3.10.151</t>
  </si>
  <si>
    <t>1.3.10.152</t>
  </si>
  <si>
    <t>1.3.10.153</t>
  </si>
  <si>
    <t>1.3.10.154</t>
  </si>
  <si>
    <t>1.3.10.155</t>
  </si>
  <si>
    <t>1.3.10.156</t>
  </si>
  <si>
    <t>1.3.10.157</t>
  </si>
  <si>
    <t>1.3.10.158</t>
  </si>
  <si>
    <t>1.3.10.159</t>
  </si>
  <si>
    <t>1.3.10.160</t>
  </si>
  <si>
    <t>1.3.11.</t>
  </si>
  <si>
    <t>1.3.11.1</t>
  </si>
  <si>
    <t>2.4.</t>
  </si>
  <si>
    <t>2.4.1.</t>
  </si>
  <si>
    <t>2.5.2.1</t>
  </si>
  <si>
    <t>2.4.2.</t>
  </si>
  <si>
    <t>2.4.3.</t>
  </si>
  <si>
    <t>2.5.2.</t>
  </si>
  <si>
    <t>2.5.3.</t>
  </si>
  <si>
    <t>2.5.3.1</t>
  </si>
  <si>
    <t>2.5.3.2</t>
  </si>
  <si>
    <t>Получено заключение государственной экспертизы от 31.05.2023 №47-1-1-3-029631-2023.</t>
  </si>
  <si>
    <t>Администрация Свердловского городского поселения Всеволожского муниципального района</t>
  </si>
  <si>
    <t xml:space="preserve">Строительство канализационных очистных сооружений, канализационных насосных станций № 1, 2, 3 и канализационных коллектор-ров, реконструкция канализационных коллекторов пос. Кузнечное Приозерского района
</t>
  </si>
  <si>
    <t>Соглашение от 20.02.2023 № 01-07680/2023 с ГУП "Леноблводоканал". Погашено 20,7% задолженности за потребленную электроэнергию, образовавшейся на 01.01.2023. Произведена оплата в рамках договоров с ООО "РКС-энерго". Значение результата предоставления субсидии достигнуто. Мероприятие выполнено.</t>
  </si>
  <si>
    <t>Сведения о достигнутых результатах</t>
  </si>
  <si>
    <t>Фактическое финансирование государственной программы за январь-декабрь 2023 года (тыс. руб.)</t>
  </si>
  <si>
    <t>Выполнено за январь-декабрь 2023 года (тыс. руб.)</t>
  </si>
  <si>
    <t xml:space="preserve">Оценка выполнения
</t>
  </si>
  <si>
    <t>Техническая готовность - 27%. Прогнозный срок ввода в эксплуатацию - 15.12.2024.</t>
  </si>
  <si>
    <t>Мероприятие в стадии реализации.</t>
  </si>
  <si>
    <t>Проектно-изыскательские работы завершены частично. Получено заключение ГАУ "Леноблгосэкспертиза" от 01.11.2023 № 47-1-1-2-066282-2023 на сметную стоимость. Техническая часть ПД в  экспертизе, получение заключения эксперизы - февраль 2024 года. Контракт на СМР от 29.12.2023. Прогнозный срок ввода объекта в эксплуатацию - 31.12.2024.</t>
  </si>
  <si>
    <t>Мероприятия по проектно-изыскательским работам в стадии завершения. Мероприятия по строительно-монтажным работам в стадии реализации.</t>
  </si>
  <si>
    <t>Техническая готовность - 21%. Прогнозный срок ввода в эксплуатацию - 15.12.2024.</t>
  </si>
  <si>
    <t>Техническая готовность - 19%. Прогнозный срок ввода в эксплуатацию - 15.12.2024.</t>
  </si>
  <si>
    <t>Техническая готовность - 100%. Разрешение на ввод в экплуатацию от 21.12.2023.</t>
  </si>
  <si>
    <t>Мероприятие выполнено.</t>
  </si>
  <si>
    <t>Техническая готовность - 100%. Акт приемки закончееого реконструкцией объекта от 26.12.2023.</t>
  </si>
  <si>
    <t>Техническая готовность - 9,1%. Прогнозный срок ввода объекта в эксплуатацию - 15.12.2024.</t>
  </si>
  <si>
    <t>Проектно-изыскательские работы завершены. Получено заключение ГАУ "Леноблгосэкспертиза" от 31.03.2023 № 47-1-1-3-016183-2023.</t>
  </si>
  <si>
    <t>Проектно-изыскательские работы завершены. Получено заключение ГАУ "Леноблгосэкспертиза" от 31.05.2023 № 47-1-1-3-029631-2023.</t>
  </si>
  <si>
    <t>Проводится государственная экспертиза разработанной проектной документации, устраняются замечания ГАУ «Леноблгосэкспертиза»</t>
  </si>
  <si>
    <t>Мероприятие не выполнено</t>
  </si>
  <si>
    <t>1.3.1.</t>
  </si>
  <si>
    <t>1.3.1.1</t>
  </si>
  <si>
    <t xml:space="preserve">В соответствии с распоряжением Правительства Ленинградской области от 05.12.2023 № 869-р «Об изменении существенных условий контракта от 29 июня 2022 года № 0145200000422000645 в связи с возникновением независящих от сторон обстоятельств, влекущих невозможность его исполнения» увеличена цена контракта до 19 749,83 тыс. рублей и увеличен срок исполнения контракта до 31 марта 2024 года.
Получение государственной экспертизы проектно-сметной документации и разработка рабочей документации запланированы в 1 квартале 2024 года, финансирование оставшихся работ предусмотрено за счет собственных средств ГУП «Леноблводоканал».
</t>
  </si>
  <si>
    <t>Мероприятие выполнено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</si>
  <si>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 (остатки прошлых лет на начало текущего финансового года - утверждены приказом комитета по ЖКХ от 20.04.2023 № 10)</t>
  </si>
  <si>
    <t>21.03.2023 по объекту ГАУ «Леноблгосэкспертиза» утверждено положительное заключение государственной экспертизы № 47-1-1-2-013681-2023.19.04.2023 комитетом государственного строительного надзора и государственной экспертизы Ленинградской области выдано разрешение на строительство объекта. Строительная готовность объекта - 0,1%</t>
  </si>
  <si>
    <t>Строительство централизованной системы водоснабжения и водоотведения микрорайона Петровский г. Выборга (с учетом строительства инженерных сетей ГБУК ЛО «Парк Монрепо») (Соглашение о реализации проекта № 142С/ФНБ от 27.09.2022)</t>
  </si>
  <si>
    <t xml:space="preserve">Строительная готовность объекта-39%.   Срок окончания работ  – декабрь 2024 года                                                                                    </t>
  </si>
  <si>
    <t>Мероприятие в стадии реализации</t>
  </si>
  <si>
    <t>Строительство наружных сетей канализации от 10 жилых домов по ул. Ленинградская, набережной Ладожской Флотилии, ул. Суворова, ул. Гагарина в г. Новая Ладога Новоладожского городского поселения Волховского района (Соглашение о реализации проекта № 141С/ФНБ от 27.09.2022)</t>
  </si>
  <si>
    <t>Акт приемки законченного строительством объекта подписан приемочной комиссией 28.12.2023.</t>
  </si>
  <si>
    <t>1.3.3.3</t>
  </si>
  <si>
    <t xml:space="preserve">Строительство сетей водоснабжения частного сектора, расположенных 
по адресу: Ленинградская область, Гатчинский район, г. Коммунар, ул. Антропшинская (Соглашение о реализации проекта № 140С/ФНБ от 27.09.2022)
</t>
  </si>
  <si>
    <t>Срок реализации – 23 месяца (ПИР – 9 месяцев, СМР – 14 месяцев). Срок окончания работ в соответствии с контрактом – июнь 2025 года.</t>
  </si>
  <si>
    <t>1.3.3.4</t>
  </si>
  <si>
    <t>Строительство канализационных очистных сооружений, канализационных насосных станций № 1, 2, 3 и канализационных коллекторов, реконструкция канализационных коллекторов пос. Кузнечное Приозерского района (Соглашение о реализации проекта № 225С/ФНБ от 05.12.2022)</t>
  </si>
  <si>
    <t>Строительная готовность объекта-7%. Срок окончания работ в соответствии с контрактом – июнь 2024 года.</t>
  </si>
  <si>
    <t>Ожидаемый результат - прирост доли населения, обеспеченного качественной питьевой водой - 0,421, количество установленных станций очистки сточных вод - 2. Выполнено - прирост доли прирост доли населения, обеспеченного качественной питьевой водой - 0,005, , количество установленных станций очистки сточных вод - 1. 1 станция очистки сточных вод в стадии подключения к сетям энергоснабжения. По 5 станциям водоподготовки (0,416) договоры заключены в декабре 2023 года.</t>
  </si>
  <si>
    <t>Мероприятие не выполнено.</t>
  </si>
  <si>
    <t>разработаны проекты геологического изучения недр на 4 водозабора (100%), разработаны 3 проекта зон санитарной охраны подземных водозаборов (план 23 проекта),
проведен мониторинг качества подземных вод 31 артезианской скважины (100%), разработаны проекты ликвидации скважин на 3 водозаборах (100%). Ожидается разработка технического проекта разработки месторождения подземных вод на 11 водозаборов, получение отчетов о запасах подземных вод на участках недр, предоставленных в пользование, в отношении 3 водозаборов.</t>
  </si>
  <si>
    <t>Приобретено 134 единицы оборудования и ПО для хранения, передачи и использования данных информационной системы управления производственно-технологическим комплексом в производственных управлениях ГУП «Леноблводоканал». Срок завершения работ по созданию и внедрению информационной системы управления в производственном управлении Кингисеппского муниципального района Ленинградской области - до 30.06.2024.</t>
  </si>
  <si>
    <t>Остатки прошлых лет на начало текущего финансового года - утверждено распоряжением комитета по ЖКХ от 21.02.2023 № Р-П-1/2023)</t>
  </si>
  <si>
    <t xml:space="preserve">4 августа 2023 года получено разрешение на ввод объекта в эксплуатацию. 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</si>
  <si>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</t>
  </si>
  <si>
    <t>Распределение средств
из областного бюджета
Ленинградской области на реализацию мероприятия на 2023 год утверждено ППЛО от 09.03.2021 № 142.
Мероприятие выполнено</t>
  </si>
  <si>
    <t>Меропрития выполнены</t>
  </si>
  <si>
    <t>Приобретено 3 ДГУ. Целевой показатель достигнут</t>
  </si>
  <si>
    <t>Приобретен 1 ДГУ. Целевой показатель достигнут</t>
  </si>
  <si>
    <t>Приобретено 4 ДГУ. Целевой показатель достигнут</t>
  </si>
  <si>
    <t>Приобретено 2 ДГУ из 3 ДГУ. Целевой показатель достигнут частично.</t>
  </si>
  <si>
    <t>Мероприятие выполнено частично.</t>
  </si>
  <si>
    <t>По итогам 2023 года завершено проектирование 6 объектов и строительство 4 объектов.</t>
  </si>
  <si>
    <t>Газоснабжение пос. Моторное (в том числе проектно-изыскательские работы)</t>
  </si>
  <si>
    <t>Положительное заключение государственной экспертизы получено в апреле 2023 года.</t>
  </si>
  <si>
    <t>Наружное газоснабжение п. Беличье</t>
  </si>
  <si>
    <t>Строительно-монтажные работы завершены в полном объеме. Протяженность построенных газопроводов (в результате предоставления субсидии) - 24,60 км. При реализации мероприятий по объекту образовалась экономия в размере 189 883 рублей 64 копейки.</t>
  </si>
  <si>
    <t>Строительно-монтажные работы завершены в июне 2023 года. Протяженность построенных газопроводов (в результате предоставления субсидии) - 8,37 км.</t>
  </si>
  <si>
    <t>Положительное заключение государственной экспертизы получено в мае 2023 года.</t>
  </si>
  <si>
    <t>Положительное заключение государственной экспертизы получено в декабре 2023 года. При реализации мероприятий по объекту образовалась экономия в размере 183 234 рублей 42 копеек.</t>
  </si>
  <si>
    <t>Положительное заключение государственной экспертизы получено в июне 2023 года. Уменьшение цены в связи с уменьшением протяженности распределительного газопровода. При реализации мероприятий по объекту образовалась экономия в размере 752 638 рублей 30 копеек.</t>
  </si>
  <si>
    <t>Строительные работы по объекту завершены в полном объеме. Неисполнение субсидии в размере 399 493 тыс. рублей 92 копеек, связано с тем, что на объекте до конца 2023 года не была осуществлена врезка в действующий газопровод.  Мероприятия по врезке в действующий газопровод Павловское городское поселение планирует осуществить в срок до 01.03.2024 г. и оплатит за счёт собственных бюджетных средств. Протяженность построенных газопроводов (в результате предоставления субсидии) - 7,84 км.</t>
  </si>
  <si>
    <t>Положительное заключение государственной экспертизы получено в декабре 2023 года.</t>
  </si>
  <si>
    <t>Положительное заключение государственной экспертизы получено в декабре 2023 года. При реализации мероприятий по объекту образовалась экономия в размере 556 163 рублей 54 копейки.</t>
  </si>
  <si>
    <t>Строительно-монтажные работы завершены в полном объеме. Протяженность построенных газопроводов (в результате предоставления субсидии) - 4,96 км.</t>
  </si>
  <si>
    <t>1.3.3.5</t>
  </si>
  <si>
    <t>1.3.3.6</t>
  </si>
  <si>
    <t>1.3.3.7</t>
  </si>
  <si>
    <t>1.3.3.8</t>
  </si>
  <si>
    <t>1.3.3.9</t>
  </si>
  <si>
    <t>1.3.3.10</t>
  </si>
  <si>
    <t>1.3.3.11</t>
  </si>
  <si>
    <t>1.3.3.12</t>
  </si>
  <si>
    <t>…</t>
  </si>
  <si>
    <t>….</t>
  </si>
  <si>
    <r>
      <t xml:space="preserve">Наименование государственной программы: </t>
    </r>
    <r>
      <rPr>
        <b/>
        <u/>
        <sz val="10"/>
        <rFont val="Times New Roman"/>
        <family val="1"/>
        <charset val="204"/>
      </rPr>
      <t>Государственная программа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  </r>
  </si>
  <si>
    <r>
      <t xml:space="preserve">Отчетный период: </t>
    </r>
    <r>
      <rPr>
        <b/>
        <u/>
        <sz val="10"/>
        <rFont val="Times New Roman"/>
        <family val="1"/>
        <charset val="204"/>
      </rPr>
      <t>январь-декабрь 2014 года</t>
    </r>
  </si>
  <si>
    <r>
      <t>Ответственный исполнитель:</t>
    </r>
    <r>
      <rPr>
        <b/>
        <u/>
        <sz val="10"/>
        <rFont val="Times New Roman"/>
        <family val="1"/>
        <charset val="204"/>
      </rPr>
      <t xml:space="preserve"> комитет по топливно-энергетическому комплексу Ленинградской области</t>
    </r>
  </si>
  <si>
    <r>
      <t xml:space="preserve">Субсидии на реализацию мероприятий по обеспечению устойчивого функционирования объектов теплоснабжения на территории Ленинградской области </t>
    </r>
    <r>
      <rPr>
        <b/>
        <sz val="10"/>
        <rFont val="Times New Roman"/>
        <family val="1"/>
        <charset val="204"/>
      </rPr>
      <t>(нераспределенные денежные средства)</t>
    </r>
  </si>
  <si>
    <r>
      <t>Субсидии на реализацию мероприятий по обеспечению устойчивого функционирования объектов теплоснабжения на территории Ленинградской области (</t>
    </r>
    <r>
      <rPr>
        <b/>
        <sz val="10"/>
        <rFont val="Times New Roman"/>
        <family val="1"/>
        <charset val="204"/>
      </rPr>
      <t xml:space="preserve">нераспределенные денежные средства) </t>
    </r>
  </si>
  <si>
    <r>
  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</t>
    </r>
    <r>
      <rPr>
        <b/>
        <sz val="10"/>
        <rFont val="Times New Roman"/>
        <family val="1"/>
        <charset val="204"/>
      </rPr>
      <t>нераспределенные денежные средства</t>
    </r>
    <r>
      <rPr>
        <sz val="10"/>
        <rFont val="Times New Roman"/>
        <family val="1"/>
        <charset val="204"/>
      </rPr>
      <t>)</t>
    </r>
  </si>
  <si>
    <r>
      <t xml:space="preserve">Субсидии на капитальное строительство (реконструкцию) объектов теплоэнергетики, включая проектно-изыскательские работы </t>
    </r>
    <r>
      <rPr>
        <b/>
        <sz val="10"/>
        <rFont val="Times New Roman"/>
        <family val="1"/>
        <charset val="204"/>
      </rPr>
      <t>(нераспределенные денежные средства)</t>
    </r>
  </si>
  <si>
    <t>Компенсированы выпадающие доходы (Возмещена часть затрат) организациям в связи с установлением льготных тарифов (цен). Заключены 53 соглашения с 36 получателями субсидий и грантов в форме субсидий.</t>
  </si>
  <si>
    <t>Компенсированы выпадающие доходы (Возмещена часть затрат) организациям в связи с установлением льготных тарифов (цен). Заключено 96 соглашений с  получателями субсидий, перечислены субсидии 75 ресурсоснабжающим  организациям</t>
  </si>
  <si>
    <t>Ремонт котлоагрегата КВГМ-20-150 с заменой поверхности нагрева, КИПиА, оборудования и наладкой котельной в г. Новая Ладога</t>
  </si>
  <si>
    <t>Мероприятия завершены,
Целевые показатели достигнуты</t>
  </si>
  <si>
    <t>Меропрития выполнены.
Экономия 3 971,99</t>
  </si>
  <si>
    <t>Меропрития выполнены.
Экономия 2 406,02</t>
  </si>
  <si>
    <t>Меропрития выполнены.
Экономия 0,005</t>
  </si>
  <si>
    <t>Меропрития выполнены.
Экономия 1 615,31</t>
  </si>
  <si>
    <t>Меропрития выполнены.
Экономия 100,31</t>
  </si>
  <si>
    <t>Меропрития выполнены.
841,55</t>
  </si>
  <si>
    <t>Меропрития выполнены.
Экономия 47,13</t>
  </si>
  <si>
    <t>Меропрития выполнены.
Экономия 89,65</t>
  </si>
  <si>
    <t>Меропрития выполнены.
Экономия 442,73</t>
  </si>
  <si>
    <t>Меропрития выполнены.
Экономия 132,86</t>
  </si>
  <si>
    <t>Меропрития выполнены.
Экономия 78,05</t>
  </si>
  <si>
    <t>Меропрития выполнены.
Экономия 364,81</t>
  </si>
  <si>
    <t>Меропрития выполнены.
Экономия 435,22</t>
  </si>
  <si>
    <t>Меропрития выполнены.
Экономия 7 220,28</t>
  </si>
  <si>
    <t>Меропрития выполнены.
Экономия 243,74</t>
  </si>
  <si>
    <t>Меропрития выполнены.
Экономия 713,54</t>
  </si>
  <si>
    <t>Меропрития выполнены.
Экономия 508,13</t>
  </si>
  <si>
    <t>По итогам 2023 года за счёт средств из областного бюджета подключено к сетям газораспределения 2026 индивидуальных домовладения.</t>
  </si>
  <si>
    <t>Заключены договоры на приобретение материалов и оборудования для формирования аварийного запаса в производственных управлениях ГУП "Леноблводоканал" в целях сокращения сроков проведения аварийно-восстановительных работ на объектах Кингисеппского и Ломоносовского районов Ленинградской области в количестве 6 378 ед. Приобретено и оплачено 2 322 ед. По договорам заключенным в декабре 2023 года поставка материалов и оборудования до 31.12.2024.</t>
  </si>
  <si>
    <t>2.2.4.8</t>
  </si>
  <si>
    <t>2.2.4.9</t>
  </si>
  <si>
    <t>2.2.4.10</t>
  </si>
  <si>
    <t>2.2.4.11</t>
  </si>
  <si>
    <t>2.2.4.12</t>
  </si>
  <si>
    <t>2.2.4.13</t>
  </si>
  <si>
    <t>2.2.4.14</t>
  </si>
  <si>
    <t>2.2.4.15</t>
  </si>
  <si>
    <t>Капитальный ремонт водопроводной сети от дома №1 до дома №15 по ул. Чернышевского, участка водопроводной сети от дома №12 до дома № 26 по ул. Огарева с закольцовкой по ул. Радищева в п. Рощино Выборгского района Ленинградской области</t>
  </si>
  <si>
    <t>Капитальный ремонт водопроводной сети на участке от узла учета ООО «ВЛК» до пересечения с ул. Комсомольская, д.34 в п. Советский Выборгского района Ленинградской области. Завершение работ (в т.ч. переподключение абонентов)</t>
  </si>
  <si>
    <t>Капитальный ремонт водопроводной сети по адресу: «Ленинградская область, Всеволожский район, Юкковское сельское поселение, д. Дранишники»</t>
  </si>
  <si>
    <t>Капитальный ремонт канализационного коллектора от КНС до КОС , д.Кусино Киришского муниципального района Ленинградской области</t>
  </si>
  <si>
    <t>Капитальный ремонт водопроводной сети в пос. Петровское Приозерского района Ленинградской области</t>
  </si>
  <si>
    <t>Капитальный ремонт водопроводных сетей в п. Володарское Лужского района Ленинградской области</t>
  </si>
  <si>
    <t>Капитальный ремонт участка водопроводной сети в г. Отрадное Кировского района Ленинградской области</t>
  </si>
  <si>
    <t>Капитальный ремонт водовода Кириши-Пчева (дюкер под р.Черная) Киришский муниципальный район Ленинградская область</t>
  </si>
  <si>
    <t>Капитальный ремонт водовода на участке от распределительной камеры до РЧВ в г. Приморск  Выборгского района Ленинградской области. Завершение работ (в т.ч. переподключение абонентов)</t>
  </si>
  <si>
    <t>Капитальный ремонт участка водопровода Ду 225 общей протяженностью 715 м.п. с заменой запорной арматуры в составе объекта: «Внешние сети водопровода (без инв. номера), по адресу Ленинградская область, Тосненский район, г. п. Красный бор</t>
  </si>
  <si>
    <t xml:space="preserve">протяженность отремонтированных сетей водоснабжения 1 134 п.м.
</t>
  </si>
  <si>
    <t>В соответствии с изменениями в проектную документацию общая протяженность отремонтированных сетей водоснабжения составила 184,985 п.м.</t>
  </si>
  <si>
    <t xml:space="preserve">протяженность отремонтированных сетей водоснабжения 1 565 п.м.
</t>
  </si>
  <si>
    <t>протяженность отремонтированных сетей водоотведения 421 п.м.</t>
  </si>
  <si>
    <t xml:space="preserve">протяженность отремонтированных сетей водоснабжения 1 331 п.м.
</t>
  </si>
  <si>
    <t>протяженность отремонтированных участков сетей водоотведения 41,2 п.м.</t>
  </si>
  <si>
    <t>изменены технико-экономические показатели объекта: протяженность отремонтированных участков сетей водоснабжения - 342 п.м., количество замененного оборудования - 10 шт.</t>
  </si>
  <si>
    <t>Ожидаемый результат - протяженность отремонтированных сетей водоснабжения 3 683,55 п.м.</t>
  </si>
  <si>
    <t>Ожидаемый результат - протяженность отремонтированных сетей водоотведения 860,95 п.м.</t>
  </si>
  <si>
    <t>Ожидаемый результат - протяженность отремонтированных сетей водоснабжения 4 205 п.м.</t>
  </si>
  <si>
    <t>Ожидаемый результат - протяженность отремонтированных сетей водоснабжения 4 792 п.м.</t>
  </si>
  <si>
    <t>Ожидаемый результат - протяженность отремонтированных сетей водоснабжения 5 800 п.м.</t>
  </si>
  <si>
    <t>Ожидаемый результат - протяженность отремонтированных сетей водоснабжения 195 п.м.</t>
  </si>
  <si>
    <t>Ожидаемый результат - протяженность отремонтированных сетей водоснабжения 289,4 п.м.</t>
  </si>
  <si>
    <t>Ожидаемый результат - протяженность отремонтированных сетей водоснабжения 749 п.м., количество замененного оборудования - 9 шт.</t>
  </si>
  <si>
    <t>Погашена задолженность (100%) по основному долгу кредитов, привлеченных в соответствии с 5 кредитными договорами c АБ РОССИЯ.Задолженность по основному долгу в рамках 1 договора с АБ РОССИЯ снижена на 15,52%. Оплата проведена.</t>
  </si>
  <si>
    <t>Погашено 20,7% задолженности за потребленную электроэнергию, образовавшейся на 01.01.2023. Произведена оплата в рамках договоров с ООО "РКС-энерго".</t>
  </si>
  <si>
    <t>Ожидаемый резуьтат - проведение кадастровых работ и регистрацию права хозяйственного ведения в отношении 1 186 объектов водоснабжения и водоотведения. Выполнены работы в отношении 310 объектов водоснабжения и водоотведения.</t>
  </si>
  <si>
    <t xml:space="preserve">Мероприятия, реализуемых на объектах коммунальной инфраструктуры в сфере водоснабжения и водоотведения, расположенных на территории Ленинградской области, источником финансового обеспечения расходов на реализацию которых являются специальные казначейские кредиты, на конкурсной основе </t>
  </si>
  <si>
    <t>2.2.8.</t>
  </si>
  <si>
    <t>Капитальный ремонт сети канализации на участке от кол.520 по ул. Морская Набережная до кол.530 у РНС на территории Морского торгового порта в г. Выборг Выборгского района Ленинградской области. 3 этап - на участке сети канализации от кол.527 до кол.530 у РНС</t>
  </si>
  <si>
    <t>Капитальный ремонт канализации, расположенной в 5 м-не от К 471 до К 5165 в г. Тихвин Тихвинского района Ленинградской области</t>
  </si>
  <si>
    <t>2.2.8.1</t>
  </si>
  <si>
    <t>2.2.8.2</t>
  </si>
  <si>
    <t>2.2.8.3</t>
  </si>
  <si>
    <t>Капитальный ремонт канализационного напорного коллектора от КНС № 3 до БХО в г. Сланцы Сланцевского района Ленинградской области (1, 2, 3 этапы)</t>
  </si>
  <si>
    <t>Ожидаемый результат - протяженность отремонтированных сетей водоотведения 192,8 п.м.</t>
  </si>
  <si>
    <t>Ожидаемый результат - протяженность отремонтированных сетей водоотведения: Д 600мм - 84,8 п.м., Д 400мм - 333,9 п.м., Д 300мм - 304,6 п.м.</t>
  </si>
  <si>
    <t>Ожидаемый результат - протяженность отремонтированных сетей водоотведения 2 683,9 п.м.</t>
  </si>
  <si>
    <t>Финансирование в 2023 году не осуществлялось</t>
  </si>
  <si>
    <t xml:space="preserve">cформирован и направлен в Правительство Ленинградской области доклад по Плану энергосбережения ЛО за 2022 год;-сформировано и согласовано техническое задание на выполнение работ по сопровождению и развитию путем создания подсистемы (модуля) «ТЭК ЛО», оптимизации, расширении (создании новых), изменении функциональных возможностей РГИС «Энергоэффективность» на 2023 год;- заключен государственный контракт на выполнение работ по сопровождению и развитию путем создания подсистемы (модуля) «ТЭК ЛО», оптимизации, расширении (создании новых), изменении функциональных возможностей РГИС «Энергоэффективность» на 2023 год №К-РГИС/23 от 30.06.2023 г. (далее  - Гос. контракт);- проведено совещание с участием представителей КЦР ЛО и комитета по топливно-энергетическому комплексу Ленинградской области (далее - комитет по ТЭК ЛО)  по вопросу нормативно-правового урегулирования развития РГИС «Энергоэффективность» в рамках реализации технического задания на 2023 год;- приняты 3 этапа работ по Гос. Контракту;- осуществлена классификация РГИС «Энергоэффективность», присвоен третий класс защищенности (К-3); установлен низкий уровень значимости информации, содержащейся в РГИС «Энергоэффективность»;-осуществлено категорирование РГИС «Энергоэффективность» как объекта критической информационной инфраструктуры комитета ТЭК ЛО. Необходимость в присвоении РГИС «Энергоэффективность» категории значимости отсутствует;- осуществлены приемочные испытания подсистемы (модуля) «ТЭК ЛО». Комиссионным решением, отраженным в Акте приемки в постоянную эксплуатацию от 15.12.2023 № б/н, подсистема (модуль) «ТЭК ЛО» принята в постоянную эксплуатацию с 01.01.2024 г.;- подготовлены и направлены на «веерное согласование» проекты распоряжений Правительства ЛО «О развитии региональной государственной информационной системы в области энергосбережения и повышения энергетической эффективности в Ленинградской области», «О вводе в эксплуатацию региональной государственной информационной системы в области энергосбережения и повышения энергетической эффективности в Ленинградской области по результатам ее развития»,- сформированы технические задания на 2024 год на РГИС «Энергоэффективность», подсистему(модуль) «ТЭК ЛО» (сопровождение, развитие);- сформирован и направлен на «веерное согласование» проект распоряжения Правительства Ленинградской области «О внесении изменений в распоряжение Правительства Ленинградской области от 2 марта 2020 года № 157-р «Об утверждении плана мероприятий по энергосбережению и повышению энергетической эффективности в Ленинградской области»»;- подготовлен, сформирован и размещен на официальном сайте комитета по ТЭК ЛО Региональный доклад в области энергосбережения и повышения энергетической эффективности на территории Ленинградской области за 2022 год;- подготовлена и направлена в Минэкономразвития России информация для формирования Государственного оклада о состоянии энергосбережения и повышении энергетической эффективности Российской Федерации за 2022 год за Ленинградскую область;- подготовлен и согласован проект постановления Правительства Ленинградской области «О  внесении изменений в постановление Правительства Ленинградской области от 16  октября 2014 года №465 «О создании, вводе в эксплуатацию и функционировании региональной государственной информационной системы в области энергосбережения и повышения энергетической эффективности в Ленинградской области, а также правилах представления информации в региональную государственную информационную систему в области энергосбережения и повышения энергетической эффективности в Ленинградской области» (зарегистрирован 20.09.2023 г. №663); - проведен мониторинг сдачи в ГИС «Энергоэффективность» органами исполнительной власти, органами местного самоуправления, государственными и муниципальными учреждениями Ленинградской области деклараций о потреблении энергетических ресурсов за 2022 год;- размещена информация о реализации региональной программы в области энергосбережения в ГИС «Энергоэффективность»;-  проведен мониторинг программ энергосбережения и повышения энергетической эффективности государственных учреждений и государственных унитарных предприятий Ленинградской области;- сформирован и опубликован на сайтах комитета по ТЭК ЛО и ГКУ ЛО «ЦЭПЭ ЛО» рейтинг администраций муниципальных районов (городского округа) Ленинградской области в области энергосбережения и повышения энергетической эффективности по итогам 2022 года;- проведено ВКС с участием глав Администраций МО по вопросу «Об итогах формирования рейтинга АМР (ГО) ЛО в области энергосбережения и повышения энергетической эффективности за 2022 год»;- проведено ВКС с главами администраций муниципальных районов (городского округа) Ленинградской области по вопросу реализации государственной политики в области энергосбережения;- проведён семинар в Сосновоборском ГО ЛО по вопросу установления целевого уровня снижения потребляемых энергетических ресурсов и воды учреждениями, корректировка программ энергосбережения.;- выпущен ежегодный справочник ГКУ ЛО «ЦЭПЭ ЛО»;- принято участие в вебинаре, посвященному обсуждению результатов оценки эффективности реализации государственной политики и нормативно-правового регулирования в области энергосбережения и повышения энергоэффективности на региональном уровне за 2022 год;- принято участие в совещании педагогического состава МБОУ «Бокситогорская основная общеобразовательная школа №1» по вопросам популяризации энергосбережения;- принято участие на заседании в формате «круглого стола», посвященного Всемирному Дню потребителя;- завершен конкурс «Лучший педагог по организации работы по воспитанию культуры энергосбережения среди учащихся государственных и муниципальных образовательных организаций Ленинградской области»; - проведен конкурс «Мы бережем энергию. Мы бережем планету!»  среди учащихся образовательных организаций Ленинградской области. Конкурс направлен на формирование навыков у детей и учащихся, проживающих на территории Ленинградской области, культуры энергосбережения в школе и дома, а также на повышение познавательного интереса населения к теме ресурсосбережения;-  принято участие в вебинарах от РАВИ: «Поставка электроэнергии и по прямым договорам от ветропарков: преимущества и возможности», «Новая концепция ветрогенераторов»;- принято участие в Татарстанском международном форуме по энергетике и энергоресурсоэффективности;- принято участие в XII Российском международном энергетическом форуме – 2023, г. Санкт-Петербург;- принято участие в Форуме Российская энергетическая неделя-2023;- принято участие в ВКС Минэкономразвития России по вопросу обсуждения результатов определения рейтинговой оценки субъектов РФ по уровню реализации государственной политики в области энергосбережения и повышения энергетической эффективности за 2022 год;- принято участие в VI Всероссийском совещании центров энергосбережения в г. Тверь;- принято участие в вебинаре по программе ГОСПАБЛИКИ;- принято участие в съемках ЛенТВ24 в Сланцевском МР по итогам рейтинга администраций муниципальных районов (городского округа) Ленинградской области в  области энергосбережения и повышения энергетической эффективности;- вышел сюжет на ЛенТВ24 по итогам рейтинга энергоэффективности районов с  участием ГКУ ЛО «ЦЭПЭ ЛО»;- проведен конкурс по тематике энергосбережения: конкурс по созданию лучшего видеоролика на тему «Энерголайфхаки»;- организован и проведен Фестиваль энергосбережения #ВместеЯрче-2023 в г. Всеволожск;- принято участие в съемках на ЛенТВ24 о предфестивальной кампании и Фестивале энергосбережения #ВместеЯрче-2023 в г. Всеволожск;- вышли сюжеты на ЛенТВ24 о предфестивальной кампании и Фестивале энергосбережения #ВместеЯрче-2023 в г. Всеволожск;- проведен конкурс «Мегаполис будущего: проекты энергосбережения, энергоэффективности и возобновляемой энергетики» среди учащихся образовательных организаций Ленинградской области;- проведены циклы лекций по энергосбережению и награждения победителей конкурсов, приуроченных ко Дню энергосбережения и Дню энергетика в учреждениях образования, культуры и дополнительного образования Волосовского, Ломоносовского, Кировского, Гатчинского, Сланцевского, Всеволожского районах ЛО;- проведены церемонии награждения Лучшего ответственного по подаче сведений по энергосбережению во Всеволожском, Сланцевском, Ломоносовском, Тосненском, Гатчинском районах ЛО;- в сотрудничестве с телеканалом ЛенТВ24 проведены съемки 3 видеосюжетов по теме энергосбережения и энергоэффективности на территории региона;- принято участие в вебинарах «Маркировка пресс-релизов и нативных размещений – разбираемся в новом законе о рекламе», «Оценка эффективности PR и годовая отчетность: все, что нужно знать».- проведено 58 комиссионных обследований объектов ТЭК ЛО из 535 катег. объектов ТЭК ЛО, из них: 36 объектов средней категории опасности, 235 объектов низкой категории опасности, 264 объектам по результатам работы комиссий категория опасности не присвоена;- проведено 50 совещаний с ответственными за обеспечение безопасности и антитеррористической защищенности на объектах ТЭК, помимо участия в комиссионных обследованиях, по вопросам организации работы по категорированию и паспортизации, совершенствованию систем физической защиты.Заключено 6 энергосер. контрактов.
</t>
  </si>
  <si>
    <t>Экономия денежных средств по конкурсным процедурам в размере 1 547,04 тыс. рублей</t>
  </si>
  <si>
    <t>Приобретено бланочной (печатной) продукции в количестве 300 ед. справочников по энергосбережению и повышению энергоэффективности Ленинградской области в формате А5. Образован свободный остаток лимита бюджетных обязательств в размере 0,04 тыс. рублей</t>
  </si>
  <si>
    <t xml:space="preserve"> Мероприятие выполнено</t>
  </si>
  <si>
    <t>Выполнены пункты ТЗ: 5.2-5.6, 5.8-5.14, 5.7.-5.7.3, 5.15.1-5.15.5, 5.16, 6.3.1-6.3.12</t>
  </si>
  <si>
    <t xml:space="preserve">                                                   Мероприятие выполнено</t>
  </si>
  <si>
    <t>Плановое финансирование мероприятия согласно областному закону 151-оз. Распределение  средств из областного бюджета Ленинградской области в соответствии с  Постановлением Правительства Ленинградской области 18.12.2023 №872.</t>
  </si>
  <si>
    <t>Меропприятие не выполнено</t>
  </si>
  <si>
    <t>2.3.3.1</t>
  </si>
  <si>
    <t>2.3.3.2</t>
  </si>
  <si>
    <t>2.3.3.3</t>
  </si>
  <si>
    <t>2.3.3.4</t>
  </si>
  <si>
    <t>2.3.3.5</t>
  </si>
  <si>
    <t>Волошовское сельское поселение Лужского муниципального района Ленинградской области.Модернизация системы теплоснабжения с заменой оборудования в здании культурно-досугового центра "Селяночка", расположенного по адресу: Ленинградская область, Лужский район, п. Волошово, ул. Школьная, д.10</t>
  </si>
  <si>
    <t>Дружногорское городское поселение Гатчинского муниципального района Ленинградской области.Установка системы автоматического регулирования параметров теплоносителя в помещении ИТП в МКУК «Дружногорский КДЦ» по адресу: Ленинградская область, Гатчинский район, г.п. Дружная Горка, ул. Введенского, д.20</t>
  </si>
  <si>
    <t>Мичуринское сельское поселение Приозерского муниципального района Ленинградской области.Техническое перевооружение оборудования (электрокотел) на воздушный тепловой насос, расположенного по адресу: Ленинградская область Приозерский район, муниципальное сельское поселение п. Мичуринское, ул. Советская, д. 1 В</t>
  </si>
  <si>
    <t>Приозерский муниципальный район Ленинградской области.Техническое перевооружение системы теплоснабжения на тепловой насос в здании МОУ "Красноозерненская ООШ" по адресу: Ленинградская область, Приозерский район, д. Красноозерное, ул. Школьная, д.9</t>
  </si>
  <si>
    <t>Рабитицкое сельское поселение Волосовского муниципального района.Техническое перевооружение системы теплоснабжения на газовый котел в здании дома культуры, расположенного по адресу: Ленинградская область, Волосовский район, д. Реполка, ул. Большая, д.21</t>
  </si>
  <si>
    <t>Соглашение  от 14.09.2023 №3ЭФ/2023. В результете реализации мероприятия образована экономия средств областного бюджета 1 448,06 тыс. рублей. Целевые показатели достигнуты.</t>
  </si>
  <si>
    <t xml:space="preserve">Доп.соглашение о расторжении от 17.10.2023 №2 к основному соглашению от 07.09.2023 г. №2ЭФ/2023 </t>
  </si>
  <si>
    <t>х</t>
  </si>
  <si>
    <t>Доп. соглашение о расторжении от 14.11.2023 № 4 к основному соглашению от 19.09.2023 г. №4ЭФ/2023</t>
  </si>
  <si>
    <t xml:space="preserve">Доп. соглашение о расторжении от 25.10.2023 г. к основному соглашению от 27.09.2023 г. №5ЭФ/2023 </t>
  </si>
  <si>
    <t xml:space="preserve">Доп.соглашение о расторжении от 17.10.2023 № 1 к основному соглашению от 31.08.2023 г. №1ЭФ/2023 </t>
  </si>
  <si>
    <t>Состоялось распределение субсидий бюджетам муниципальных образований Ленинградской области в соответстии с областным законом Ленинградской области от 03.11.2023 №118-оз "Об областном бюджете Ленинградской области на 2023 год и на плановй период 2024 и 2025 годов"</t>
  </si>
  <si>
    <t xml:space="preserve">Реализация мероприятий по установке автоматизированных индивидуальных тепловых пунктов с погодным и часовым регулированием в муниципальном образовании Сертоловское городское поселение  Всеволожского муниципального района </t>
  </si>
  <si>
    <t>Реализация мероприятий по установке автоматизированных индивидуальных тепловых пунктов с погодным и часовым регулированием в муниципальном образовании «Город Выборг» Выборгского муниципального района</t>
  </si>
  <si>
    <t>Заключено Доп. Согл. №3 от 05.05.2023г. к осн. соглашению о предоставлении субсидии от 11.02.2022г. №4АИТП/2022. Мероприятие завершено.</t>
  </si>
  <si>
    <t xml:space="preserve">Соглашение о расторжении от 21.12.2023 г. №5 </t>
  </si>
  <si>
    <t>Субсидии на реализацию мероприятий по  установке автоматизированных индивидуальных тепловых пунктов с погодным и часовым регулированием (нераспределенный остаток)</t>
  </si>
  <si>
    <t>Приказ комитета по ТЭК ЛО                 от 27.04.2023 № 4</t>
  </si>
  <si>
    <t>Муниципальное образование Лесколовское сельское поселение Всеволожского муниципального района Ленинградской области</t>
  </si>
  <si>
    <t>Муниципальное образование Бокситогорское городское поселение Бокситогорского муниципального района Ленинградско йобалсти</t>
  </si>
  <si>
    <t>Муниципальное образование Романовское сельское поселение Всеволожского муниципального района Ленинградской области</t>
  </si>
  <si>
    <t xml:space="preserve">Соглашение № 2Ю/2023 от 10.05.2023 г. </t>
  </si>
  <si>
    <t xml:space="preserve">Соглашение № 4Ю/2023 от 10.05.2023 г. </t>
  </si>
  <si>
    <t>Соглашение № 4Ю/2023 от 10.05.2023 г. Мероприятие исполнено. В результате реализации образована экономия денежных средств областного бюджета в размере 39,27 тыс.рублей</t>
  </si>
  <si>
    <t>Соглашение № 1Ю/2023 от 10.05.2023 г.. Администрацией своевременно не подана заявка на оплату в 2023 году.</t>
  </si>
  <si>
    <t>2.3.4.3.1</t>
  </si>
  <si>
    <t>2.3.4.3.2</t>
  </si>
  <si>
    <t>2.3.4.3.3</t>
  </si>
  <si>
    <t>2.3.4.3.4</t>
  </si>
  <si>
    <t>На реализацию указанного мероприятия в областном бюджете на 2023 год средства не предусмотрены</t>
  </si>
  <si>
    <t xml:space="preserve">Заключены 22 соглашения между комитетом и 10 юридическими лицами о предоставлении субсидий из областного бюджета Ленинградской области на возмещение части затрат при приобретении коммунальной спецтехники и оборудования в лизинг (сублизинг).
Количество коммунальной спецтехники и оборудования, приобретенных по договорам лизинга (сублизинга)– 23 шт.
</t>
  </si>
  <si>
    <t>Обучающие методические рекомендации  "Памятка по оплате жилищно-коммунальных услуг онлайн" разработаны. Оплата за оказанные услуги произведена в апреле 2023 года в сумме 60,0 тыс.руб.</t>
  </si>
  <si>
    <t>Мероприятие проведено 22.03.2023. Заключены договоры на сумму 800,0 тыс.руб. Оплата произведена в апреле 2023 года</t>
  </si>
  <si>
    <t xml:space="preserve">Отчет о реализации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за январь-декабрь  2023 года  (комитет по топливно-энергетическому комплексу Ленинградской области)                                                                                                                                                                                                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</si>
  <si>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</si>
  <si>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не предоставили документы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</si>
</sst>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 &quot;#,##0.00&quot;р. &quot;;&quot;-&quot;#,##0.00&quot;р. &quot;;&quot; -&quot;00&quot;р. &quot;;&quot; &quot;@&quot; &quot;"/>
    <numFmt numFmtId="165" formatCode="&quot; &quot;#,##0.00&quot;   &quot;;&quot;-&quot;#,##0.00&quot;   &quot;;&quot; -&quot;00&quot;   &quot;;&quot; &quot;@&quot; &quot;"/>
    <numFmt numFmtId="166" formatCode="#,##0.00&quot;  &quot;"/>
    <numFmt numFmtId="167" formatCode="#,##0.00&quot; &quot;;[Red]&quot;-&quot;#,##0.00&quot; &quot;"/>
    <numFmt numFmtId="168" formatCode="#,##0.00000&quot; &quot;;[Red]&quot;-&quot;#,##0.00000&quot; &quot;"/>
    <numFmt numFmtId="169" formatCode="0.000"/>
    <numFmt numFmtId="170" formatCode="\ #,##0.00&quot;р. &quot;;\-#,##0.00&quot;р. &quot;;\-00&quot;р. &quot;;\ @\ "/>
    <numFmt numFmtId="171" formatCode="\ #\ ##,000[$р.-419]\ ;\-#\ ##,000[$р.-419]\ ;\-00[$р.-419]\ ;\ @\ "/>
    <numFmt numFmtId="172" formatCode="\ #,##0.00&quot;   &quot;;\-#,##0.00&quot;   &quot;;\-00&quot;   &quot;;\ @\ "/>
    <numFmt numFmtId="173" formatCode="#,##0.00;[Red]#,##0.00"/>
    <numFmt numFmtId="174" formatCode="#,##0.00\ _₽"/>
    <numFmt numFmtId="175" formatCode="#,##0.0"/>
    <numFmt numFmtId="176" formatCode="&quot; &quot;#,##0.00&quot; &quot;;&quot;-&quot;#,##0.00&quot; &quot;;&quot; -&quot;00&quot; &quot;;&quot; &quot;@&quot; &quot;"/>
    <numFmt numFmtId="177" formatCode="_-* #,##0.00&quot;р.&quot;_-;\-* #,##0.00&quot;р.&quot;_-;_-* &quot;-&quot;??&quot;р.&quot;_-;_-@_-"/>
    <numFmt numFmtId="178" formatCode="_-* #,##0.00_р_._-;\-* #,##0.00_р_._-;_-* &quot;-&quot;??_р_._-;_-@_-"/>
  </numFmts>
  <fonts count="3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</font>
    <font>
      <sz val="10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808000"/>
        <bgColor rgb="FF808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170" fontId="9" fillId="0" borderId="0" applyBorder="0" applyProtection="0"/>
    <xf numFmtId="171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9" fillId="0" borderId="0" applyBorder="0" applyProtection="0"/>
    <xf numFmtId="0" fontId="11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172" fontId="9" fillId="0" borderId="0" applyBorder="0" applyProtection="0"/>
    <xf numFmtId="172" fontId="9" fillId="0" borderId="0" applyBorder="0" applyProtection="0"/>
    <xf numFmtId="172" fontId="9" fillId="0" borderId="0" applyBorder="0" applyProtection="0"/>
    <xf numFmtId="172" fontId="9" fillId="0" borderId="0" applyBorder="0" applyProtection="0"/>
    <xf numFmtId="172" fontId="9" fillId="0" borderId="0" applyBorder="0" applyProtection="0"/>
    <xf numFmtId="172" fontId="9" fillId="0" borderId="0" applyBorder="0" applyProtection="0"/>
    <xf numFmtId="176" fontId="2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9" fillId="0" borderId="0"/>
    <xf numFmtId="177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30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3" fillId="6" borderId="10" xfId="0" applyNumberFormat="1" applyFont="1" applyFill="1" applyBorder="1" applyAlignment="1">
      <alignment horizontal="left" vertical="top" wrapText="1"/>
    </xf>
    <xf numFmtId="0" fontId="23" fillId="6" borderId="10" xfId="0" applyFont="1" applyFill="1" applyBorder="1" applyAlignment="1">
      <alignment horizontal="left" vertical="top" wrapText="1"/>
    </xf>
    <xf numFmtId="4" fontId="23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0" xfId="0" applyNumberFormat="1" applyFont="1" applyFill="1" applyBorder="1" applyAlignment="1">
      <alignment horizontal="left" vertical="top" wrapText="1"/>
    </xf>
    <xf numFmtId="4" fontId="7" fillId="6" borderId="6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8" fillId="6" borderId="6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14" fontId="23" fillId="6" borderId="10" xfId="0" applyNumberFormat="1" applyFont="1" applyFill="1" applyBorder="1" applyAlignment="1">
      <alignment horizontal="left" vertical="top" wrapText="1"/>
    </xf>
    <xf numFmtId="165" fontId="23" fillId="6" borderId="10" xfId="1" applyFont="1" applyFill="1" applyBorder="1" applyAlignment="1">
      <alignment horizontal="center" vertical="top" wrapText="1"/>
    </xf>
    <xf numFmtId="4" fontId="23" fillId="6" borderId="10" xfId="0" applyNumberFormat="1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left" vertical="top" wrapText="1"/>
    </xf>
    <xf numFmtId="0" fontId="16" fillId="6" borderId="20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2" fontId="8" fillId="6" borderId="10" xfId="1" applyNumberFormat="1" applyFont="1" applyFill="1" applyBorder="1" applyAlignment="1">
      <alignment horizontal="center" vertical="top" wrapText="1"/>
    </xf>
    <xf numFmtId="2" fontId="23" fillId="6" borderId="10" xfId="1" applyNumberFormat="1" applyFont="1" applyFill="1" applyBorder="1" applyAlignment="1">
      <alignment horizontal="center" vertical="top" wrapText="1"/>
    </xf>
    <xf numFmtId="49" fontId="8" fillId="6" borderId="10" xfId="0" applyNumberFormat="1" applyFont="1" applyFill="1" applyBorder="1" applyAlignment="1">
      <alignment horizontal="left" vertical="top" wrapText="1"/>
    </xf>
    <xf numFmtId="4" fontId="7" fillId="6" borderId="10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left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4" fontId="16" fillId="6" borderId="20" xfId="0" applyNumberFormat="1" applyFont="1" applyFill="1" applyBorder="1" applyAlignment="1">
      <alignment horizontal="center"/>
    </xf>
    <xf numFmtId="2" fontId="8" fillId="6" borderId="10" xfId="1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23" fillId="6" borderId="16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23" fillId="6" borderId="10" xfId="0" applyFont="1" applyFill="1" applyBorder="1" applyAlignment="1">
      <alignment horizontal="center" vertical="center" wrapText="1"/>
    </xf>
    <xf numFmtId="2" fontId="7" fillId="6" borderId="10" xfId="0" applyNumberFormat="1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/>
    </xf>
    <xf numFmtId="2" fontId="7" fillId="6" borderId="10" xfId="0" applyNumberFormat="1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center" vertical="center"/>
    </xf>
    <xf numFmtId="2" fontId="23" fillId="6" borderId="10" xfId="0" applyNumberFormat="1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left" vertical="top" wrapText="1"/>
    </xf>
    <xf numFmtId="4" fontId="8" fillId="6" borderId="10" xfId="2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/>
    </xf>
    <xf numFmtId="4" fontId="15" fillId="6" borderId="20" xfId="0" applyNumberFormat="1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justify" vertical="top" wrapText="1"/>
    </xf>
    <xf numFmtId="4" fontId="8" fillId="6" borderId="10" xfId="0" applyNumberFormat="1" applyFont="1" applyFill="1" applyBorder="1" applyAlignment="1">
      <alignment horizontal="center" vertical="center"/>
    </xf>
    <xf numFmtId="4" fontId="7" fillId="6" borderId="16" xfId="0" applyNumberFormat="1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center"/>
    </xf>
    <xf numFmtId="4" fontId="8" fillId="6" borderId="3" xfId="0" applyNumberFormat="1" applyFont="1" applyFill="1" applyBorder="1" applyAlignment="1">
      <alignment horizontal="center" vertical="center" wrapText="1"/>
    </xf>
    <xf numFmtId="2" fontId="8" fillId="6" borderId="0" xfId="0" applyNumberFormat="1" applyFont="1" applyFill="1" applyAlignment="1">
      <alignment horizontal="center" vertical="center" wrapText="1"/>
    </xf>
    <xf numFmtId="4" fontId="7" fillId="6" borderId="0" xfId="0" applyNumberFormat="1" applyFont="1" applyFill="1" applyAlignment="1">
      <alignment horizontal="center"/>
    </xf>
    <xf numFmtId="4" fontId="8" fillId="6" borderId="3" xfId="0" applyNumberFormat="1" applyFont="1" applyFill="1" applyBorder="1" applyAlignment="1">
      <alignment horizontal="center" vertical="center"/>
    </xf>
    <xf numFmtId="4" fontId="8" fillId="6" borderId="5" xfId="0" applyNumberFormat="1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left" vertical="center" wrapText="1"/>
    </xf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8" fillId="6" borderId="3" xfId="0" applyFont="1" applyFill="1" applyBorder="1" applyAlignment="1">
      <alignment vertical="top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8" fillId="6" borderId="0" xfId="0" applyFont="1" applyFill="1"/>
    <xf numFmtId="2" fontId="8" fillId="6" borderId="0" xfId="0" applyNumberFormat="1" applyFont="1" applyFill="1"/>
    <xf numFmtId="4" fontId="7" fillId="6" borderId="3" xfId="0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0" fontId="8" fillId="6" borderId="7" xfId="0" applyFont="1" applyFill="1" applyBorder="1" applyAlignment="1">
      <alignment vertical="top" wrapText="1"/>
    </xf>
    <xf numFmtId="0" fontId="8" fillId="6" borderId="0" xfId="0" applyFont="1" applyFill="1" applyAlignment="1">
      <alignment vertical="center"/>
    </xf>
    <xf numFmtId="2" fontId="8" fillId="6" borderId="0" xfId="0" applyNumberFormat="1" applyFont="1" applyFill="1" applyAlignment="1">
      <alignment vertical="center"/>
    </xf>
    <xf numFmtId="0" fontId="8" fillId="6" borderId="1" xfId="0" applyFont="1" applyFill="1" applyBorder="1" applyAlignment="1">
      <alignment vertical="top" wrapText="1"/>
    </xf>
    <xf numFmtId="2" fontId="8" fillId="6" borderId="7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4" fontId="8" fillId="6" borderId="10" xfId="17" applyNumberFormat="1" applyFont="1" applyFill="1" applyBorder="1" applyAlignment="1">
      <alignment horizontal="center" vertical="center"/>
    </xf>
    <xf numFmtId="4" fontId="7" fillId="6" borderId="3" xfId="0" applyNumberFormat="1" applyFont="1" applyFill="1" applyBorder="1" applyAlignment="1">
      <alignment horizontal="center" vertical="top" wrapText="1"/>
    </xf>
    <xf numFmtId="4" fontId="7" fillId="6" borderId="10" xfId="0" applyNumberFormat="1" applyFont="1" applyFill="1" applyBorder="1" applyAlignment="1">
      <alignment horizontal="center" vertical="top" wrapText="1"/>
    </xf>
    <xf numFmtId="4" fontId="6" fillId="6" borderId="0" xfId="0" applyNumberFormat="1" applyFont="1" applyFill="1"/>
    <xf numFmtId="0" fontId="8" fillId="6" borderId="1" xfId="0" applyFont="1" applyFill="1" applyBorder="1" applyAlignment="1">
      <alignment horizontal="justify" vertical="top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 applyProtection="1">
      <alignment horizontal="left" vertical="center" wrapText="1"/>
    </xf>
    <xf numFmtId="4" fontId="8" fillId="6" borderId="3" xfId="0" applyNumberFormat="1" applyFont="1" applyFill="1" applyBorder="1" applyAlignment="1">
      <alignment horizontal="center" vertical="top" wrapText="1"/>
    </xf>
    <xf numFmtId="4" fontId="8" fillId="6" borderId="10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center" wrapText="1"/>
    </xf>
    <xf numFmtId="166" fontId="8" fillId="6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14" fillId="6" borderId="0" xfId="0" applyNumberFormat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166" fontId="8" fillId="6" borderId="3" xfId="0" applyNumberFormat="1" applyFont="1" applyFill="1" applyBorder="1" applyAlignment="1">
      <alignment horizontal="center" vertical="center" wrapText="1"/>
    </xf>
    <xf numFmtId="166" fontId="8" fillId="6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17" fillId="6" borderId="0" xfId="0" applyFont="1" applyFill="1"/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Alignment="1">
      <alignment horizontal="center" vertical="center"/>
    </xf>
    <xf numFmtId="0" fontId="8" fillId="6" borderId="3" xfId="0" applyFont="1" applyFill="1" applyBorder="1" applyAlignment="1">
      <alignment horizontal="left" vertical="top" wrapText="1"/>
    </xf>
    <xf numFmtId="4" fontId="6" fillId="6" borderId="0" xfId="0" applyNumberFormat="1" applyFont="1" applyFill="1" applyAlignment="1">
      <alignment horizontal="center"/>
    </xf>
    <xf numFmtId="4" fontId="8" fillId="6" borderId="4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4" fontId="7" fillId="6" borderId="3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4" fontId="8" fillId="6" borderId="14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15" fillId="6" borderId="0" xfId="0" applyNumberFormat="1" applyFont="1" applyFill="1" applyAlignment="1">
      <alignment horizontal="center"/>
    </xf>
    <xf numFmtId="49" fontId="8" fillId="6" borderId="1" xfId="0" applyNumberFormat="1" applyFont="1" applyFill="1" applyBorder="1" applyAlignment="1">
      <alignment horizontal="center" vertical="center"/>
    </xf>
    <xf numFmtId="4" fontId="8" fillId="6" borderId="11" xfId="0" applyNumberFormat="1" applyFont="1" applyFill="1" applyBorder="1" applyAlignment="1">
      <alignment horizontal="center" vertical="center" wrapText="1"/>
    </xf>
    <xf numFmtId="4" fontId="8" fillId="6" borderId="15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left" vertical="top"/>
    </xf>
    <xf numFmtId="0" fontId="8" fillId="6" borderId="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vertical="top"/>
    </xf>
    <xf numFmtId="0" fontId="7" fillId="6" borderId="10" xfId="0" applyFont="1" applyFill="1" applyBorder="1" applyAlignment="1">
      <alignment horizontal="left" vertical="top" wrapText="1"/>
    </xf>
    <xf numFmtId="0" fontId="14" fillId="6" borderId="0" xfId="0" applyFont="1" applyFill="1" applyAlignment="1">
      <alignment horizontal="center" vertical="center"/>
    </xf>
    <xf numFmtId="173" fontId="14" fillId="6" borderId="0" xfId="0" applyNumberFormat="1" applyFont="1" applyFill="1" applyAlignment="1">
      <alignment horizontal="center" vertical="center"/>
    </xf>
    <xf numFmtId="49" fontId="8" fillId="6" borderId="10" xfId="0" applyNumberFormat="1" applyFont="1" applyFill="1" applyBorder="1" applyAlignment="1">
      <alignment vertical="top"/>
    </xf>
    <xf numFmtId="0" fontId="8" fillId="6" borderId="16" xfId="0" applyFont="1" applyFill="1" applyBorder="1" applyAlignment="1">
      <alignment vertical="top" wrapText="1"/>
    </xf>
    <xf numFmtId="0" fontId="8" fillId="6" borderId="10" xfId="0" applyFont="1" applyFill="1" applyBorder="1" applyAlignment="1">
      <alignment vertical="top" wrapText="1"/>
    </xf>
    <xf numFmtId="168" fontId="6" fillId="6" borderId="0" xfId="0" applyNumberFormat="1" applyFont="1" applyFill="1" applyAlignment="1">
      <alignment horizontal="center"/>
    </xf>
    <xf numFmtId="0" fontId="8" fillId="6" borderId="11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center" vertical="center"/>
    </xf>
    <xf numFmtId="49" fontId="7" fillId="6" borderId="10" xfId="0" applyNumberFormat="1" applyFont="1" applyFill="1" applyBorder="1" applyAlignment="1">
      <alignment horizontal="left" vertical="top"/>
    </xf>
    <xf numFmtId="0" fontId="7" fillId="6" borderId="12" xfId="0" applyFont="1" applyFill="1" applyBorder="1" applyAlignment="1">
      <alignment horizontal="left" vertical="top" wrapText="1"/>
    </xf>
    <xf numFmtId="49" fontId="23" fillId="6" borderId="10" xfId="0" applyNumberFormat="1" applyFont="1" applyFill="1" applyBorder="1" applyAlignment="1">
      <alignment horizontal="left" vertical="top"/>
    </xf>
    <xf numFmtId="173" fontId="6" fillId="6" borderId="0" xfId="0" applyNumberFormat="1" applyFont="1" applyFill="1" applyAlignment="1">
      <alignment horizontal="center"/>
    </xf>
    <xf numFmtId="49" fontId="8" fillId="6" borderId="10" xfId="0" applyNumberFormat="1" applyFont="1" applyFill="1" applyBorder="1" applyAlignment="1">
      <alignment horizontal="left" vertical="top"/>
    </xf>
    <xf numFmtId="49" fontId="23" fillId="6" borderId="12" xfId="0" applyNumberFormat="1" applyFont="1" applyFill="1" applyBorder="1" applyAlignment="1">
      <alignment horizontal="center" vertical="top"/>
    </xf>
    <xf numFmtId="0" fontId="23" fillId="6" borderId="12" xfId="0" applyFont="1" applyFill="1" applyBorder="1" applyAlignment="1">
      <alignment horizontal="left" vertical="top" wrapText="1"/>
    </xf>
    <xf numFmtId="49" fontId="23" fillId="6" borderId="10" xfId="0" applyNumberFormat="1" applyFont="1" applyFill="1" applyBorder="1" applyAlignment="1">
      <alignment horizontal="center" vertical="top" wrapText="1"/>
    </xf>
    <xf numFmtId="0" fontId="23" fillId="6" borderId="10" xfId="0" applyFont="1" applyFill="1" applyBorder="1" applyAlignment="1">
      <alignment horizontal="justify" vertical="top" wrapText="1"/>
    </xf>
    <xf numFmtId="49" fontId="8" fillId="6" borderId="10" xfId="0" applyNumberFormat="1" applyFont="1" applyFill="1" applyBorder="1" applyAlignment="1">
      <alignment horizontal="center" vertical="top" wrapText="1"/>
    </xf>
    <xf numFmtId="49" fontId="8" fillId="6" borderId="10" xfId="0" applyNumberFormat="1" applyFont="1" applyFill="1" applyBorder="1" applyAlignment="1">
      <alignment horizontal="center" vertical="center" wrapText="1"/>
    </xf>
    <xf numFmtId="49" fontId="23" fillId="6" borderId="10" xfId="0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vertical="top" wrapText="1"/>
    </xf>
    <xf numFmtId="4" fontId="18" fillId="6" borderId="0" xfId="0" applyNumberFormat="1" applyFont="1" applyFill="1"/>
    <xf numFmtId="2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2" fontId="6" fillId="6" borderId="0" xfId="0" applyNumberFormat="1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2" fontId="7" fillId="6" borderId="7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left" vertical="top"/>
    </xf>
    <xf numFmtId="167" fontId="7" fillId="6" borderId="7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left" vertical="center" wrapText="1"/>
    </xf>
    <xf numFmtId="167" fontId="8" fillId="6" borderId="3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>
      <alignment horizontal="center" vertical="center"/>
    </xf>
    <xf numFmtId="173" fontId="8" fillId="6" borderId="1" xfId="0" applyNumberFormat="1" applyFont="1" applyFill="1" applyBorder="1" applyAlignment="1">
      <alignment horizontal="center" vertical="center"/>
    </xf>
    <xf numFmtId="4" fontId="8" fillId="6" borderId="0" xfId="0" applyNumberFormat="1" applyFont="1" applyFill="1" applyAlignment="1">
      <alignment horizontal="center"/>
    </xf>
    <xf numFmtId="0" fontId="8" fillId="6" borderId="10" xfId="0" applyFont="1" applyFill="1" applyBorder="1"/>
    <xf numFmtId="167" fontId="8" fillId="6" borderId="10" xfId="0" applyNumberFormat="1" applyFont="1" applyFill="1" applyBorder="1" applyAlignment="1">
      <alignment horizontal="center" vertical="center" wrapText="1"/>
    </xf>
    <xf numFmtId="2" fontId="8" fillId="6" borderId="10" xfId="17" applyNumberFormat="1" applyFont="1" applyFill="1" applyBorder="1" applyAlignment="1">
      <alignment horizontal="center" vertical="center"/>
    </xf>
    <xf numFmtId="167" fontId="8" fillId="6" borderId="7" xfId="0" applyNumberFormat="1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wrapText="1"/>
    </xf>
    <xf numFmtId="0" fontId="8" fillId="6" borderId="10" xfId="0" applyFont="1" applyFill="1" applyBorder="1" applyAlignment="1">
      <alignment wrapText="1"/>
    </xf>
    <xf numFmtId="167" fontId="23" fillId="6" borderId="3" xfId="0" applyNumberFormat="1" applyFont="1" applyFill="1" applyBorder="1" applyAlignment="1">
      <alignment horizontal="center" vertical="center" wrapText="1"/>
    </xf>
    <xf numFmtId="173" fontId="23" fillId="6" borderId="3" xfId="0" applyNumberFormat="1" applyFont="1" applyFill="1" applyBorder="1" applyAlignment="1">
      <alignment horizontal="center" vertical="center" wrapText="1"/>
    </xf>
    <xf numFmtId="174" fontId="8" fillId="6" borderId="10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 wrapText="1"/>
    </xf>
    <xf numFmtId="4" fontId="23" fillId="6" borderId="10" xfId="0" applyNumberFormat="1" applyFont="1" applyFill="1" applyBorder="1" applyAlignment="1">
      <alignment horizontal="center" vertical="center"/>
    </xf>
    <xf numFmtId="174" fontId="23" fillId="6" borderId="10" xfId="0" applyNumberFormat="1" applyFont="1" applyFill="1" applyBorder="1" applyAlignment="1">
      <alignment horizontal="center" vertical="center"/>
    </xf>
    <xf numFmtId="0" fontId="26" fillId="6" borderId="10" xfId="0" applyFont="1" applyFill="1" applyBorder="1"/>
    <xf numFmtId="0" fontId="26" fillId="6" borderId="1" xfId="0" applyFont="1" applyFill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/>
    </xf>
    <xf numFmtId="0" fontId="23" fillId="6" borderId="16" xfId="0" applyFont="1" applyFill="1" applyBorder="1" applyAlignment="1">
      <alignment vertical="top" wrapText="1"/>
    </xf>
    <xf numFmtId="2" fontId="23" fillId="6" borderId="10" xfId="1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/>
    </xf>
    <xf numFmtId="0" fontId="23" fillId="6" borderId="16" xfId="0" applyFont="1" applyFill="1" applyBorder="1" applyAlignment="1">
      <alignment horizontal="left" vertical="top" wrapText="1"/>
    </xf>
    <xf numFmtId="0" fontId="8" fillId="6" borderId="10" xfId="1" applyNumberFormat="1" applyFont="1" applyFill="1" applyBorder="1" applyAlignment="1">
      <alignment horizontal="center" vertical="top" wrapText="1"/>
    </xf>
    <xf numFmtId="2" fontId="23" fillId="6" borderId="10" xfId="0" applyNumberFormat="1" applyFont="1" applyFill="1" applyBorder="1" applyAlignment="1">
      <alignment horizontal="center" vertical="top" wrapText="1"/>
    </xf>
    <xf numFmtId="0" fontId="23" fillId="6" borderId="10" xfId="1" applyNumberFormat="1" applyFont="1" applyFill="1" applyBorder="1" applyAlignment="1">
      <alignment horizontal="center" vertical="top" wrapText="1"/>
    </xf>
    <xf numFmtId="0" fontId="23" fillId="6" borderId="10" xfId="0" applyFont="1" applyFill="1" applyBorder="1" applyAlignment="1">
      <alignment horizontal="center" vertical="top" wrapText="1"/>
    </xf>
    <xf numFmtId="0" fontId="23" fillId="6" borderId="11" xfId="0" applyFont="1" applyFill="1" applyBorder="1" applyAlignment="1">
      <alignment horizontal="left" vertical="top" wrapText="1"/>
    </xf>
    <xf numFmtId="2" fontId="23" fillId="6" borderId="11" xfId="1" applyNumberFormat="1" applyFont="1" applyFill="1" applyBorder="1" applyAlignment="1">
      <alignment horizontal="center" vertical="top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left" vertical="top" wrapText="1"/>
    </xf>
    <xf numFmtId="167" fontId="23" fillId="6" borderId="7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/>
    <xf numFmtId="0" fontId="22" fillId="6" borderId="2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2" fillId="6" borderId="18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23" fillId="6" borderId="10" xfId="0" applyFont="1" applyFill="1" applyBorder="1"/>
    <xf numFmtId="0" fontId="23" fillId="6" borderId="16" xfId="0" applyFont="1" applyFill="1" applyBorder="1" applyAlignment="1">
      <alignment wrapText="1"/>
    </xf>
    <xf numFmtId="0" fontId="23" fillId="6" borderId="10" xfId="0" applyFont="1" applyFill="1" applyBorder="1" applyAlignment="1">
      <alignment wrapText="1"/>
    </xf>
    <xf numFmtId="175" fontId="23" fillId="6" borderId="10" xfId="0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left" vertical="center" wrapText="1"/>
    </xf>
    <xf numFmtId="0" fontId="8" fillId="6" borderId="16" xfId="0" applyFont="1" applyFill="1" applyBorder="1" applyAlignment="1">
      <alignment horizontal="left" wrapText="1"/>
    </xf>
    <xf numFmtId="0" fontId="8" fillId="6" borderId="10" xfId="0" applyFont="1" applyFill="1" applyBorder="1" applyAlignment="1">
      <alignment horizontal="left" wrapText="1"/>
    </xf>
    <xf numFmtId="167" fontId="22" fillId="6" borderId="3" xfId="0" applyNumberFormat="1" applyFont="1" applyFill="1" applyBorder="1" applyAlignment="1">
      <alignment horizontal="center" vertical="center" wrapText="1"/>
    </xf>
    <xf numFmtId="167" fontId="22" fillId="6" borderId="7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/>
    <xf numFmtId="0" fontId="22" fillId="6" borderId="1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wrapText="1"/>
    </xf>
    <xf numFmtId="2" fontId="8" fillId="6" borderId="11" xfId="17" applyNumberFormat="1" applyFont="1" applyFill="1" applyBorder="1" applyAlignment="1">
      <alignment horizontal="center" vertical="center"/>
    </xf>
    <xf numFmtId="4" fontId="22" fillId="6" borderId="10" xfId="0" applyNumberFormat="1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horizontal="left" vertical="top" wrapText="1"/>
    </xf>
    <xf numFmtId="0" fontId="22" fillId="6" borderId="16" xfId="0" applyFont="1" applyFill="1" applyBorder="1" applyAlignment="1">
      <alignment horizontal="left" vertical="top" wrapText="1"/>
    </xf>
    <xf numFmtId="4" fontId="8" fillId="6" borderId="10" xfId="1" applyNumberFormat="1" applyFont="1" applyFill="1" applyBorder="1" applyAlignment="1">
      <alignment horizontal="center" vertical="top" wrapText="1"/>
    </xf>
    <xf numFmtId="165" fontId="8" fillId="6" borderId="10" xfId="1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left" vertical="top" wrapText="1"/>
    </xf>
    <xf numFmtId="0" fontId="8" fillId="6" borderId="19" xfId="0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49" fontId="28" fillId="6" borderId="10" xfId="0" applyNumberFormat="1" applyFont="1" applyFill="1" applyBorder="1" applyAlignment="1">
      <alignment horizontal="center" vertical="top" wrapText="1"/>
    </xf>
    <xf numFmtId="0" fontId="28" fillId="6" borderId="10" xfId="0" applyFont="1" applyFill="1" applyBorder="1" applyAlignment="1">
      <alignment horizontal="justify" vertical="top" wrapText="1"/>
    </xf>
    <xf numFmtId="167" fontId="28" fillId="6" borderId="3" xfId="0" applyNumberFormat="1" applyFont="1" applyFill="1" applyBorder="1" applyAlignment="1">
      <alignment horizontal="center" vertical="center" wrapText="1"/>
    </xf>
    <xf numFmtId="4" fontId="28" fillId="6" borderId="10" xfId="0" applyNumberFormat="1" applyFont="1" applyFill="1" applyBorder="1" applyAlignment="1">
      <alignment horizontal="center" vertical="center" wrapText="1"/>
    </xf>
    <xf numFmtId="4" fontId="28" fillId="6" borderId="10" xfId="0" applyNumberFormat="1" applyFont="1" applyFill="1" applyBorder="1" applyAlignment="1">
      <alignment horizontal="center" vertical="center"/>
    </xf>
    <xf numFmtId="4" fontId="30" fillId="6" borderId="10" xfId="0" applyNumberFormat="1" applyFont="1" applyFill="1" applyBorder="1" applyAlignment="1">
      <alignment horizontal="center" vertical="center"/>
    </xf>
    <xf numFmtId="4" fontId="30" fillId="6" borderId="10" xfId="0" applyNumberFormat="1" applyFont="1" applyFill="1" applyBorder="1" applyAlignment="1">
      <alignment horizontal="center" vertical="center" wrapText="1"/>
    </xf>
    <xf numFmtId="4" fontId="29" fillId="6" borderId="10" xfId="0" applyNumberFormat="1" applyFont="1" applyFill="1" applyBorder="1" applyAlignment="1">
      <alignment horizontal="center" vertical="center"/>
    </xf>
    <xf numFmtId="4" fontId="29" fillId="6" borderId="10" xfId="0" applyNumberFormat="1" applyFont="1" applyFill="1" applyBorder="1" applyAlignment="1">
      <alignment horizontal="center" vertical="center" wrapText="1"/>
    </xf>
    <xf numFmtId="2" fontId="31" fillId="6" borderId="3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justify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49" fontId="8" fillId="6" borderId="11" xfId="0" applyNumberFormat="1" applyFont="1" applyFill="1" applyBorder="1" applyAlignment="1">
      <alignment horizontal="left" vertical="top" wrapText="1"/>
    </xf>
    <xf numFmtId="0" fontId="25" fillId="6" borderId="12" xfId="0" applyFont="1" applyFill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top" wrapText="1"/>
    </xf>
    <xf numFmtId="0" fontId="8" fillId="6" borderId="19" xfId="0" applyFont="1" applyFill="1" applyBorder="1" applyAlignment="1">
      <alignment horizontal="left" vertical="top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2">
    <cellStyle name="Normal 2" xfId="17"/>
    <cellStyle name="TableStyleLight1" xfId="61"/>
    <cellStyle name="Денежный 2" xfId="2"/>
    <cellStyle name="Денежный 2 2" xfId="19"/>
    <cellStyle name="Денежный 2 2 2" xfId="52"/>
    <cellStyle name="Денежный 2 3" xfId="18"/>
    <cellStyle name="Обычный" xfId="0" builtinId="0" customBuiltin="1"/>
    <cellStyle name="Обычный 2" xfId="3"/>
    <cellStyle name="Обычный 2 2" xfId="4"/>
    <cellStyle name="Обычный 2 2 2" xfId="5"/>
    <cellStyle name="Обычный 2 2 2 2" xfId="22"/>
    <cellStyle name="Обычный 2 2 3" xfId="23"/>
    <cellStyle name="Обычный 2 2 3 2" xfId="59"/>
    <cellStyle name="Обычный 2 2 3 3" xfId="54"/>
    <cellStyle name="Обычный 2 2 4" xfId="21"/>
    <cellStyle name="Обычный 2 3" xfId="6"/>
    <cellStyle name="Обычный 2 3 2" xfId="25"/>
    <cellStyle name="Обычный 2 3 2 2" xfId="58"/>
    <cellStyle name="Обычный 2 3 2 3" xfId="53"/>
    <cellStyle name="Обычный 2 3 3" xfId="24"/>
    <cellStyle name="Обычный 2 4" xfId="7"/>
    <cellStyle name="Обычный 2 4 2" xfId="27"/>
    <cellStyle name="Обычный 2 4 3" xfId="26"/>
    <cellStyle name="Обычный 2 5" xfId="8"/>
    <cellStyle name="Обычный 2 5 2" xfId="29"/>
    <cellStyle name="Обычный 2 5 3" xfId="28"/>
    <cellStyle name="Обычный 2 6" xfId="30"/>
    <cellStyle name="Обычный 2 6 2" xfId="57"/>
    <cellStyle name="Обычный 2 6 3" xfId="48"/>
    <cellStyle name="Обычный 2 7" xfId="20"/>
    <cellStyle name="Обычный 3" xfId="9"/>
    <cellStyle name="Обычный 3 2" xfId="32"/>
    <cellStyle name="Обычный 3 2 2" xfId="51"/>
    <cellStyle name="Обычный 3 3" xfId="31"/>
    <cellStyle name="Обычный 4" xfId="10"/>
    <cellStyle name="Обычный 4 2" xfId="11"/>
    <cellStyle name="Обычный 4 2 2" xfId="34"/>
    <cellStyle name="Обычный 4 2 2 2" xfId="60"/>
    <cellStyle name="Обычный 4 2 2 3" xfId="55"/>
    <cellStyle name="Обычный 4 3" xfId="12"/>
    <cellStyle name="Обычный 4 3 2" xfId="35"/>
    <cellStyle name="Обычный 4 4" xfId="36"/>
    <cellStyle name="Обычный 4 4 2" xfId="47"/>
    <cellStyle name="Обычный 4 5" xfId="33"/>
    <cellStyle name="Обычный 5" xfId="37"/>
    <cellStyle name="Обычный 5 2" xfId="56"/>
    <cellStyle name="Обычный 5 3" xfId="46"/>
    <cellStyle name="Обычный 6" xfId="38"/>
    <cellStyle name="Обычный 7" xfId="16"/>
    <cellStyle name="Финансовый" xfId="1" builtinId="3" customBuiltin="1"/>
    <cellStyle name="Финансовый 2" xfId="13"/>
    <cellStyle name="Финансовый 2 2" xfId="40"/>
    <cellStyle name="Финансовый 2 2 2" xfId="49"/>
    <cellStyle name="Финансовый 2 3" xfId="39"/>
    <cellStyle name="Финансовый 2 9" xfId="14"/>
    <cellStyle name="Финансовый 2 9 2" xfId="42"/>
    <cellStyle name="Финансовый 2 9 2 2" xfId="50"/>
    <cellStyle name="Финансовый 2 9 3" xfId="41"/>
    <cellStyle name="Финансовый 3" xfId="15"/>
    <cellStyle name="Финансовый 3 2" xfId="44"/>
    <cellStyle name="Финансовый 3 3" xfId="43"/>
    <cellStyle name="Финансовый 4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9;&#1087;&#1088;&#1086;&#1075;&#1088;&#1072;&#1084;&#1084;&#1072;%20&#1058;&#1069;&#1050;/&#1054;&#1090;&#1095;&#1077;&#1090;&#1099;%202023/&#1086;&#1090;&#1095;&#1077;&#1090;%20&#1079;&#1072;%201%20&#1087;&#1086;&#1091;&#1075;&#1086;&#1076;&#1080;&#1077;%202023/&#1069;&#1069;%20&#1058;&#1069;&#1050;%20&#1048;%20&#1046;&#1050;&#1061;/&#1054;&#1090;&#1095;&#1077;&#1090;_&#1043;&#1055;%20400_2_&#1082;&#1074;_2023_&#1090;&#1072;&#1073;&#1083;_9_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9_2 кв. 2023"/>
      <sheetName val="ДЛЯ_ПРИЛОЖЕНИЯ_3"/>
      <sheetName val="Лист1"/>
    </sheetNames>
    <sheetDataSet>
      <sheetData sheetId="0">
        <row r="17">
          <cell r="B17" t="str">
            <v>1.1.1.8</v>
          </cell>
          <cell r="C17" t="str">
            <v xml:space="preserve">Реконструкция водоочистных сооружений 
в г. Лодейное Поле Лодейнопольского муниципального района Ленинградской области
</v>
          </cell>
        </row>
        <row r="18">
          <cell r="B18" t="str">
            <v>1.1.1.9</v>
          </cell>
          <cell r="C18" t="str">
            <v>Реконструкция водоочистных сооружений 
в г. Волхов Волховского района Ленинградской области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0"/>
  <sheetViews>
    <sheetView tabSelected="1" view="pageBreakPreview" topLeftCell="A353" zoomScale="70" zoomScaleNormal="70" zoomScaleSheetLayoutView="70" workbookViewId="0">
      <selection activeCell="J364" sqref="J364"/>
    </sheetView>
  </sheetViews>
  <sheetFormatPr defaultColWidth="9.140625" defaultRowHeight="15.75" x14ac:dyDescent="0.25"/>
  <cols>
    <col min="1" max="1" width="13.42578125" style="42" customWidth="1"/>
    <col min="2" max="2" width="47.5703125" style="196" customWidth="1"/>
    <col min="3" max="3" width="15.28515625" style="180" customWidth="1"/>
    <col min="4" max="4" width="16.85546875" style="199" customWidth="1"/>
    <col min="5" max="5" width="17.42578125" style="180" customWidth="1"/>
    <col min="6" max="6" width="15.140625" style="180" customWidth="1"/>
    <col min="7" max="7" width="14.5703125" style="180" customWidth="1"/>
    <col min="8" max="8" width="19.28515625" style="180" customWidth="1"/>
    <col min="9" max="9" width="21" style="180" customWidth="1"/>
    <col min="10" max="10" width="26.140625" style="180" customWidth="1"/>
    <col min="11" max="11" width="14.42578125" style="180" customWidth="1"/>
    <col min="12" max="12" width="16.7109375" style="180" customWidth="1"/>
    <col min="13" max="13" width="14.42578125" style="180" customWidth="1"/>
    <col min="14" max="14" width="17" style="180" customWidth="1"/>
    <col min="15" max="15" width="18.85546875" style="42" hidden="1" customWidth="1"/>
    <col min="16" max="16" width="8.85546875" style="42" hidden="1" customWidth="1"/>
    <col min="17" max="17" width="9.5703125" style="42" hidden="1" customWidth="1"/>
    <col min="18" max="18" width="0" style="42" hidden="1" customWidth="1"/>
    <col min="19" max="19" width="14.85546875" style="42" hidden="1" customWidth="1"/>
    <col min="20" max="27" width="0" style="42" hidden="1" customWidth="1"/>
    <col min="28" max="28" width="41.42578125" style="200" customWidth="1"/>
    <col min="29" max="29" width="41.42578125" style="198" customWidth="1"/>
    <col min="30" max="30" width="34.140625" style="42" customWidth="1"/>
    <col min="31" max="31" width="18.42578125" style="42" customWidth="1"/>
    <col min="32" max="32" width="9.85546875" style="42" bestFit="1" customWidth="1"/>
    <col min="33" max="33" width="9.140625" style="42" customWidth="1"/>
    <col min="34" max="16384" width="9.140625" style="42"/>
  </cols>
  <sheetData>
    <row r="1" spans="1:30" ht="81" customHeight="1" x14ac:dyDescent="0.25">
      <c r="A1" s="296" t="s">
        <v>1070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/>
      <c r="AC1" s="41"/>
    </row>
    <row r="2" spans="1:30" ht="409.5" hidden="1" customHeight="1" x14ac:dyDescent="0.25">
      <c r="A2" s="43" t="s">
        <v>946</v>
      </c>
      <c r="B2" s="44"/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  <c r="AC2" s="41"/>
    </row>
    <row r="3" spans="1:30" ht="110.25" hidden="1" customHeight="1" x14ac:dyDescent="0.25">
      <c r="A3" s="47" t="s">
        <v>947</v>
      </c>
      <c r="B3" s="47"/>
      <c r="C3" s="47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41"/>
    </row>
    <row r="4" spans="1:30" ht="299.25" hidden="1" customHeight="1" x14ac:dyDescent="0.25">
      <c r="A4" s="47" t="s">
        <v>948</v>
      </c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1"/>
    </row>
    <row r="5" spans="1:30" hidden="1" x14ac:dyDescent="0.25">
      <c r="A5" s="39"/>
      <c r="B5" s="44"/>
      <c r="C5" s="49" t="s">
        <v>0</v>
      </c>
      <c r="D5" s="50"/>
      <c r="E5" s="49"/>
      <c r="F5" s="49"/>
      <c r="G5" s="49"/>
      <c r="H5" s="49"/>
      <c r="I5" s="49"/>
      <c r="J5" s="49" t="s">
        <v>0</v>
      </c>
      <c r="K5" s="49"/>
      <c r="L5" s="49"/>
      <c r="M5" s="49"/>
      <c r="N5" s="4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/>
      <c r="AC5" s="41"/>
    </row>
    <row r="6" spans="1:30" hidden="1" x14ac:dyDescent="0.25">
      <c r="A6" s="39"/>
      <c r="B6" s="44"/>
      <c r="C6" s="49"/>
      <c r="D6" s="50"/>
      <c r="E6" s="49"/>
      <c r="F6" s="49"/>
      <c r="G6" s="49"/>
      <c r="H6" s="49"/>
      <c r="I6" s="49"/>
      <c r="J6" s="49"/>
      <c r="K6" s="49"/>
      <c r="L6" s="49"/>
      <c r="M6" s="49"/>
      <c r="N6" s="4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1"/>
    </row>
    <row r="7" spans="1:30" ht="36.75" customHeight="1" x14ac:dyDescent="0.25">
      <c r="A7" s="297" t="s">
        <v>1</v>
      </c>
      <c r="B7" s="279" t="s">
        <v>2</v>
      </c>
      <c r="C7" s="298" t="s">
        <v>536</v>
      </c>
      <c r="D7" s="298"/>
      <c r="E7" s="298"/>
      <c r="F7" s="298"/>
      <c r="G7" s="279" t="s">
        <v>875</v>
      </c>
      <c r="H7" s="279"/>
      <c r="I7" s="279"/>
      <c r="J7" s="279"/>
      <c r="K7" s="279" t="s">
        <v>876</v>
      </c>
      <c r="L7" s="279"/>
      <c r="M7" s="279"/>
      <c r="N7" s="27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91" t="s">
        <v>874</v>
      </c>
      <c r="AC7" s="282" t="s">
        <v>877</v>
      </c>
    </row>
    <row r="8" spans="1:30" ht="19.5" customHeight="1" x14ac:dyDescent="0.25">
      <c r="A8" s="297"/>
      <c r="B8" s="279"/>
      <c r="C8" s="51" t="s">
        <v>3</v>
      </c>
      <c r="D8" s="52" t="s">
        <v>4</v>
      </c>
      <c r="E8" s="53" t="s">
        <v>5</v>
      </c>
      <c r="F8" s="52" t="s">
        <v>6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3</v>
      </c>
      <c r="L8" s="52" t="s">
        <v>4</v>
      </c>
      <c r="M8" s="52" t="s">
        <v>5</v>
      </c>
      <c r="N8" s="52" t="s">
        <v>6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291"/>
      <c r="AC8" s="283"/>
    </row>
    <row r="9" spans="1:30" x14ac:dyDescent="0.25">
      <c r="A9" s="54">
        <v>1</v>
      </c>
      <c r="B9" s="48">
        <v>2</v>
      </c>
      <c r="C9" s="51">
        <v>3</v>
      </c>
      <c r="D9" s="52">
        <v>4</v>
      </c>
      <c r="E9" s="53">
        <v>5</v>
      </c>
      <c r="F9" s="51">
        <v>6</v>
      </c>
      <c r="G9" s="52">
        <v>7</v>
      </c>
      <c r="H9" s="52">
        <v>8</v>
      </c>
      <c r="I9" s="52">
        <v>9</v>
      </c>
      <c r="J9" s="51">
        <v>10</v>
      </c>
      <c r="K9" s="52">
        <v>11</v>
      </c>
      <c r="L9" s="52">
        <v>12</v>
      </c>
      <c r="M9" s="52">
        <v>13</v>
      </c>
      <c r="N9" s="51">
        <v>14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>
        <v>15</v>
      </c>
      <c r="AC9" s="41">
        <v>16</v>
      </c>
    </row>
    <row r="10" spans="1:30" ht="18.75" customHeight="1" x14ac:dyDescent="0.25">
      <c r="A10" s="279" t="s">
        <v>418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  <c r="AC10" s="41"/>
    </row>
    <row r="11" spans="1:30" s="60" customFormat="1" ht="83.25" customHeight="1" x14ac:dyDescent="0.3">
      <c r="A11" s="55" t="s">
        <v>531</v>
      </c>
      <c r="B11" s="55" t="s">
        <v>419</v>
      </c>
      <c r="C11" s="56">
        <v>810817.29999999993</v>
      </c>
      <c r="D11" s="56">
        <v>431104.33083999995</v>
      </c>
      <c r="E11" s="56">
        <v>327.56</v>
      </c>
      <c r="F11" s="56">
        <v>0</v>
      </c>
      <c r="G11" s="56">
        <v>810770.97958999989</v>
      </c>
      <c r="H11" s="56">
        <v>428014.24610000005</v>
      </c>
      <c r="I11" s="56">
        <v>327.55216000000001</v>
      </c>
      <c r="J11" s="56">
        <v>0</v>
      </c>
      <c r="K11" s="56">
        <v>183976.27725899999</v>
      </c>
      <c r="L11" s="56">
        <v>119294.15741099998</v>
      </c>
      <c r="M11" s="56">
        <v>327.55216000000001</v>
      </c>
      <c r="N11" s="56">
        <v>0</v>
      </c>
      <c r="O11" s="39">
        <v>24.27119904914602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59"/>
    </row>
    <row r="12" spans="1:30" s="68" customFormat="1" ht="49.5" customHeight="1" x14ac:dyDescent="0.3">
      <c r="A12" s="61" t="s">
        <v>420</v>
      </c>
      <c r="B12" s="33" t="s">
        <v>340</v>
      </c>
      <c r="C12" s="62">
        <f t="shared" ref="C12:N12" si="0">SUM(C13:C21)</f>
        <v>810817.29999999993</v>
      </c>
      <c r="D12" s="62">
        <f t="shared" si="0"/>
        <v>431104.33083999995</v>
      </c>
      <c r="E12" s="63">
        <f t="shared" si="0"/>
        <v>327.56</v>
      </c>
      <c r="F12" s="63">
        <f t="shared" si="0"/>
        <v>0</v>
      </c>
      <c r="G12" s="63">
        <f t="shared" si="0"/>
        <v>810770.97958999989</v>
      </c>
      <c r="H12" s="63">
        <f t="shared" si="0"/>
        <v>428014.24610000005</v>
      </c>
      <c r="I12" s="63">
        <f t="shared" si="0"/>
        <v>327.55216000000001</v>
      </c>
      <c r="J12" s="63">
        <f t="shared" si="0"/>
        <v>0</v>
      </c>
      <c r="K12" s="63">
        <f t="shared" si="0"/>
        <v>183976.27725899999</v>
      </c>
      <c r="L12" s="63">
        <f t="shared" si="0"/>
        <v>119294.15741099998</v>
      </c>
      <c r="M12" s="63">
        <f t="shared" si="0"/>
        <v>327.55216000000001</v>
      </c>
      <c r="N12" s="63">
        <f t="shared" si="0"/>
        <v>0</v>
      </c>
      <c r="O12" s="64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64"/>
      <c r="AD12" s="67"/>
    </row>
    <row r="13" spans="1:30" s="68" customFormat="1" ht="113.25" customHeight="1" x14ac:dyDescent="0.3">
      <c r="A13" s="64" t="s">
        <v>8</v>
      </c>
      <c r="B13" s="64" t="s">
        <v>542</v>
      </c>
      <c r="C13" s="69">
        <v>124093.7</v>
      </c>
      <c r="D13" s="69">
        <v>61120.79</v>
      </c>
      <c r="E13" s="69"/>
      <c r="F13" s="69"/>
      <c r="G13" s="69">
        <v>124093.68373999999</v>
      </c>
      <c r="H13" s="69">
        <v>61120.781990000003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4" t="s">
        <v>878</v>
      </c>
      <c r="P13" s="65" t="s">
        <v>879</v>
      </c>
      <c r="Q13" s="65">
        <v>62204.57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6" t="s">
        <v>878</v>
      </c>
      <c r="AC13" s="64" t="s">
        <v>879</v>
      </c>
      <c r="AD13" s="67"/>
    </row>
    <row r="14" spans="1:30" s="68" customFormat="1" ht="83.25" customHeight="1" x14ac:dyDescent="0.3">
      <c r="A14" s="64" t="s">
        <v>10</v>
      </c>
      <c r="B14" s="64" t="s">
        <v>422</v>
      </c>
      <c r="C14" s="69">
        <v>78510.8</v>
      </c>
      <c r="D14" s="69">
        <v>44917.919999999998</v>
      </c>
      <c r="E14" s="69"/>
      <c r="F14" s="69"/>
      <c r="G14" s="69">
        <v>78510.8</v>
      </c>
      <c r="H14" s="69">
        <v>41850.65</v>
      </c>
      <c r="I14" s="69">
        <v>0</v>
      </c>
      <c r="J14" s="69">
        <v>0</v>
      </c>
      <c r="K14" s="69">
        <v>0</v>
      </c>
      <c r="L14" s="69">
        <v>3181.15</v>
      </c>
      <c r="M14" s="69">
        <v>0</v>
      </c>
      <c r="N14" s="69">
        <v>0</v>
      </c>
      <c r="O14" s="64" t="s">
        <v>645</v>
      </c>
      <c r="P14" s="65">
        <v>0</v>
      </c>
      <c r="Q14" s="65">
        <v>9041.2549999999992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6" t="s">
        <v>880</v>
      </c>
      <c r="AC14" s="64" t="s">
        <v>881</v>
      </c>
      <c r="AD14" s="67"/>
    </row>
    <row r="15" spans="1:30" s="68" customFormat="1" ht="83.25" customHeight="1" x14ac:dyDescent="0.3">
      <c r="A15" s="64" t="s">
        <v>421</v>
      </c>
      <c r="B15" s="64" t="s">
        <v>424</v>
      </c>
      <c r="C15" s="69">
        <v>415678.1</v>
      </c>
      <c r="D15" s="69">
        <v>204737.02</v>
      </c>
      <c r="E15" s="69"/>
      <c r="F15" s="69"/>
      <c r="G15" s="69">
        <v>415678.05417000002</v>
      </c>
      <c r="H15" s="69">
        <v>204736.99743000002</v>
      </c>
      <c r="I15" s="69">
        <v>0</v>
      </c>
      <c r="J15" s="69">
        <v>0</v>
      </c>
      <c r="K15" s="69">
        <v>134428.34450000001</v>
      </c>
      <c r="L15" s="69">
        <v>66210.97567</v>
      </c>
      <c r="M15" s="69">
        <v>0</v>
      </c>
      <c r="N15" s="69">
        <v>0</v>
      </c>
      <c r="O15" s="64" t="s">
        <v>646</v>
      </c>
      <c r="P15" s="65">
        <v>420307.5</v>
      </c>
      <c r="Q15" s="65">
        <v>207017.19999999995</v>
      </c>
      <c r="R15" s="65">
        <v>0</v>
      </c>
      <c r="S15" s="65">
        <v>0</v>
      </c>
      <c r="T15" s="65">
        <v>122751.68365000001</v>
      </c>
      <c r="U15" s="65">
        <v>60459.805840000001</v>
      </c>
      <c r="V15" s="65">
        <v>0</v>
      </c>
      <c r="W15" s="65">
        <v>0</v>
      </c>
      <c r="X15" s="65">
        <v>122751.68365000001</v>
      </c>
      <c r="Y15" s="65">
        <v>60459.805840000001</v>
      </c>
      <c r="Z15" s="65">
        <v>0</v>
      </c>
      <c r="AA15" s="65">
        <v>0</v>
      </c>
      <c r="AB15" s="66" t="s">
        <v>882</v>
      </c>
      <c r="AC15" s="64" t="s">
        <v>879</v>
      </c>
      <c r="AD15" s="67"/>
    </row>
    <row r="16" spans="1:30" s="68" customFormat="1" ht="83.25" customHeight="1" x14ac:dyDescent="0.3">
      <c r="A16" s="64" t="s">
        <v>423</v>
      </c>
      <c r="B16" s="64" t="s">
        <v>543</v>
      </c>
      <c r="C16" s="69">
        <v>99811.4</v>
      </c>
      <c r="D16" s="69">
        <v>49160.84</v>
      </c>
      <c r="E16" s="69"/>
      <c r="F16" s="69"/>
      <c r="G16" s="69">
        <v>99811.329759999993</v>
      </c>
      <c r="H16" s="69">
        <v>49160.805399999997</v>
      </c>
      <c r="I16" s="69">
        <v>0</v>
      </c>
      <c r="J16" s="69">
        <v>0</v>
      </c>
      <c r="K16" s="69">
        <v>7909.982172</v>
      </c>
      <c r="L16" s="69">
        <v>3895.9613680000002</v>
      </c>
      <c r="M16" s="69">
        <v>0</v>
      </c>
      <c r="N16" s="69">
        <v>0</v>
      </c>
      <c r="O16" s="64" t="s">
        <v>647</v>
      </c>
      <c r="P16" s="65">
        <v>100142.2</v>
      </c>
      <c r="Q16" s="65">
        <v>49323.8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6" t="s">
        <v>883</v>
      </c>
      <c r="AC16" s="64" t="s">
        <v>879</v>
      </c>
      <c r="AD16" s="67"/>
    </row>
    <row r="17" spans="1:30" s="68" customFormat="1" ht="83.25" customHeight="1" x14ac:dyDescent="0.3">
      <c r="A17" s="64" t="s">
        <v>425</v>
      </c>
      <c r="B17" s="64" t="s">
        <v>544</v>
      </c>
      <c r="C17" s="69">
        <v>39287.699999999997</v>
      </c>
      <c r="D17" s="69">
        <v>19350.84</v>
      </c>
      <c r="E17" s="69"/>
      <c r="F17" s="69"/>
      <c r="G17" s="69">
        <v>39241.511919999997</v>
      </c>
      <c r="H17" s="69">
        <v>19328.09044</v>
      </c>
      <c r="I17" s="69">
        <v>0</v>
      </c>
      <c r="J17" s="69">
        <v>0</v>
      </c>
      <c r="K17" s="69">
        <v>7314.2941970000002</v>
      </c>
      <c r="L17" s="69">
        <v>3602.562813</v>
      </c>
      <c r="M17" s="69">
        <v>0</v>
      </c>
      <c r="N17" s="69">
        <v>0</v>
      </c>
      <c r="O17" s="64" t="s">
        <v>648</v>
      </c>
      <c r="P17" s="65">
        <v>44157.5</v>
      </c>
      <c r="Q17" s="65">
        <v>21749.3</v>
      </c>
      <c r="R17" s="65">
        <v>0</v>
      </c>
      <c r="S17" s="65">
        <v>0</v>
      </c>
      <c r="T17" s="65">
        <v>2237.5046699999998</v>
      </c>
      <c r="U17" s="65">
        <v>1102.0587700000001</v>
      </c>
      <c r="V17" s="65">
        <v>0</v>
      </c>
      <c r="W17" s="65">
        <v>0</v>
      </c>
      <c r="X17" s="65">
        <v>2237.5046699999998</v>
      </c>
      <c r="Y17" s="65">
        <v>1102.0587700000001</v>
      </c>
      <c r="Z17" s="65">
        <v>0</v>
      </c>
      <c r="AA17" s="65">
        <v>0</v>
      </c>
      <c r="AB17" s="66" t="s">
        <v>884</v>
      </c>
      <c r="AC17" s="64" t="s">
        <v>885</v>
      </c>
      <c r="AD17" s="67"/>
    </row>
    <row r="18" spans="1:30" s="68" customFormat="1" ht="83.25" customHeight="1" x14ac:dyDescent="0.3">
      <c r="A18" s="64" t="s">
        <v>426</v>
      </c>
      <c r="B18" s="64" t="s">
        <v>545</v>
      </c>
      <c r="C18" s="69">
        <v>53435.6</v>
      </c>
      <c r="D18" s="69">
        <v>26319.1</v>
      </c>
      <c r="E18" s="69"/>
      <c r="F18" s="69"/>
      <c r="G18" s="69">
        <v>53435.6</v>
      </c>
      <c r="H18" s="69">
        <v>26319.1</v>
      </c>
      <c r="I18" s="69">
        <v>0</v>
      </c>
      <c r="J18" s="69">
        <v>0</v>
      </c>
      <c r="K18" s="69">
        <v>34323.656389999996</v>
      </c>
      <c r="L18" s="69">
        <v>16905.681509999999</v>
      </c>
      <c r="M18" s="69">
        <v>0</v>
      </c>
      <c r="N18" s="69">
        <v>0</v>
      </c>
      <c r="O18" s="64" t="s">
        <v>649</v>
      </c>
      <c r="P18" s="65">
        <v>53435.6</v>
      </c>
      <c r="Q18" s="65">
        <v>26319.1</v>
      </c>
      <c r="R18" s="65">
        <v>0</v>
      </c>
      <c r="S18" s="65">
        <v>0</v>
      </c>
      <c r="T18" s="65">
        <v>463.13168000000002</v>
      </c>
      <c r="U18" s="65">
        <v>228.11027999999999</v>
      </c>
      <c r="V18" s="65">
        <v>0</v>
      </c>
      <c r="W18" s="65">
        <v>0</v>
      </c>
      <c r="X18" s="65">
        <v>463.13168000000002</v>
      </c>
      <c r="Y18" s="65">
        <v>228.11027999999999</v>
      </c>
      <c r="Z18" s="65">
        <v>0</v>
      </c>
      <c r="AA18" s="65">
        <v>0</v>
      </c>
      <c r="AB18" s="66" t="s">
        <v>886</v>
      </c>
      <c r="AC18" s="64" t="s">
        <v>885</v>
      </c>
      <c r="AD18" s="67"/>
    </row>
    <row r="19" spans="1:30" s="68" customFormat="1" ht="83.25" customHeight="1" x14ac:dyDescent="0.3">
      <c r="A19" s="64" t="s">
        <v>427</v>
      </c>
      <c r="B19" s="64" t="s">
        <v>546</v>
      </c>
      <c r="C19" s="69"/>
      <c r="D19" s="69">
        <v>1599.22479</v>
      </c>
      <c r="E19" s="69">
        <v>327.56</v>
      </c>
      <c r="F19" s="69"/>
      <c r="G19" s="69">
        <v>0</v>
      </c>
      <c r="H19" s="69">
        <v>1599.22479</v>
      </c>
      <c r="I19" s="69">
        <v>327.55216000000001</v>
      </c>
      <c r="J19" s="69">
        <v>0</v>
      </c>
      <c r="K19" s="69">
        <v>0</v>
      </c>
      <c r="L19" s="69">
        <v>1599.23</v>
      </c>
      <c r="M19" s="69">
        <v>327.55216000000001</v>
      </c>
      <c r="N19" s="69">
        <v>0</v>
      </c>
      <c r="O19" s="64" t="s">
        <v>650</v>
      </c>
      <c r="P19" s="65">
        <v>66480.399999999994</v>
      </c>
      <c r="Q19" s="65">
        <v>26510.97</v>
      </c>
      <c r="R19" s="65">
        <v>19046.43</v>
      </c>
      <c r="S19" s="65">
        <v>0</v>
      </c>
      <c r="T19" s="65">
        <v>0</v>
      </c>
      <c r="U19" s="65">
        <v>999.51549</v>
      </c>
      <c r="V19" s="65">
        <v>204.72</v>
      </c>
      <c r="W19" s="65">
        <v>0</v>
      </c>
      <c r="X19" s="65">
        <v>0</v>
      </c>
      <c r="Y19" s="65">
        <v>999.51549</v>
      </c>
      <c r="Z19" s="65">
        <v>204.72</v>
      </c>
      <c r="AA19" s="65">
        <v>0</v>
      </c>
      <c r="AB19" s="66" t="s">
        <v>887</v>
      </c>
      <c r="AC19" s="64" t="s">
        <v>879</v>
      </c>
      <c r="AD19" s="67"/>
    </row>
    <row r="20" spans="1:30" s="68" customFormat="1" ht="83.25" customHeight="1" x14ac:dyDescent="0.3">
      <c r="A20" s="64" t="str">
        <f>'[1]Таблица 9_2 кв. 2023'!B17</f>
        <v>1.1.1.8</v>
      </c>
      <c r="B20" s="64" t="str">
        <f>'[1]Таблица 9_2 кв. 2023'!C17</f>
        <v xml:space="preserve">Реконструкция водоочистных сооружений 
в г. Лодейное Поле Лодейнопольского муниципального района Ленинградской области
</v>
      </c>
      <c r="C20" s="69"/>
      <c r="D20" s="69">
        <v>7850.7422999999999</v>
      </c>
      <c r="E20" s="69"/>
      <c r="F20" s="69"/>
      <c r="G20" s="69">
        <v>0</v>
      </c>
      <c r="H20" s="69">
        <v>7850.7422999999999</v>
      </c>
      <c r="I20" s="69">
        <v>0</v>
      </c>
      <c r="J20" s="69">
        <v>0</v>
      </c>
      <c r="K20" s="69">
        <v>0</v>
      </c>
      <c r="L20" s="69">
        <v>7850.7422999999999</v>
      </c>
      <c r="M20" s="69">
        <v>0</v>
      </c>
      <c r="N20" s="69">
        <v>0</v>
      </c>
      <c r="O20" s="64" t="s">
        <v>644</v>
      </c>
      <c r="P20" s="65">
        <v>0</v>
      </c>
      <c r="Q20" s="65">
        <v>7850.7422999999999</v>
      </c>
      <c r="R20" s="65">
        <v>0</v>
      </c>
      <c r="S20" s="65">
        <v>0</v>
      </c>
      <c r="T20" s="65">
        <v>0</v>
      </c>
      <c r="U20" s="65">
        <v>7850.7397099999998</v>
      </c>
      <c r="V20" s="65">
        <v>0</v>
      </c>
      <c r="W20" s="65">
        <v>0</v>
      </c>
      <c r="X20" s="65">
        <v>0</v>
      </c>
      <c r="Y20" s="65">
        <v>7850.7397099999998</v>
      </c>
      <c r="Z20" s="65">
        <v>0</v>
      </c>
      <c r="AA20" s="65">
        <v>0</v>
      </c>
      <c r="AB20" s="66" t="s">
        <v>888</v>
      </c>
      <c r="AC20" s="64" t="s">
        <v>885</v>
      </c>
      <c r="AD20" s="67"/>
    </row>
    <row r="21" spans="1:30" s="68" customFormat="1" ht="83.25" customHeight="1" x14ac:dyDescent="0.3">
      <c r="A21" s="64" t="str">
        <f>'[1]Таблица 9_2 кв. 2023'!B18</f>
        <v>1.1.1.9</v>
      </c>
      <c r="B21" s="64" t="str">
        <f>'[1]Таблица 9_2 кв. 2023'!C18</f>
        <v>Реконструкция водоочистных сооружений 
в г. Волхов Волховского района Ленинградской области</v>
      </c>
      <c r="C21" s="69"/>
      <c r="D21" s="69">
        <v>16047.85375</v>
      </c>
      <c r="E21" s="69"/>
      <c r="F21" s="69"/>
      <c r="G21" s="69">
        <v>0</v>
      </c>
      <c r="H21" s="69">
        <v>16047.85375</v>
      </c>
      <c r="I21" s="69">
        <v>0</v>
      </c>
      <c r="J21" s="69">
        <v>0</v>
      </c>
      <c r="K21" s="69">
        <v>0</v>
      </c>
      <c r="L21" s="69">
        <v>16047.85375</v>
      </c>
      <c r="M21" s="69">
        <v>0</v>
      </c>
      <c r="N21" s="69">
        <v>0</v>
      </c>
      <c r="O21" s="64" t="s">
        <v>870</v>
      </c>
      <c r="P21" s="65">
        <v>0</v>
      </c>
      <c r="Q21" s="65">
        <v>16047.85375</v>
      </c>
      <c r="R21" s="65">
        <v>0</v>
      </c>
      <c r="S21" s="65">
        <v>0</v>
      </c>
      <c r="T21" s="65">
        <v>0</v>
      </c>
      <c r="U21" s="65">
        <v>16047.85375</v>
      </c>
      <c r="V21" s="65">
        <v>0</v>
      </c>
      <c r="W21" s="65">
        <v>0</v>
      </c>
      <c r="X21" s="65">
        <v>0</v>
      </c>
      <c r="Y21" s="65">
        <v>16047.85375</v>
      </c>
      <c r="Z21" s="65">
        <v>0</v>
      </c>
      <c r="AA21" s="65">
        <v>0</v>
      </c>
      <c r="AB21" s="66" t="s">
        <v>889</v>
      </c>
      <c r="AC21" s="64" t="s">
        <v>885</v>
      </c>
      <c r="AD21" s="67"/>
    </row>
    <row r="22" spans="1:30" s="68" customFormat="1" ht="83.25" customHeight="1" x14ac:dyDescent="0.3">
      <c r="A22" s="32" t="s">
        <v>428</v>
      </c>
      <c r="B22" s="33" t="s">
        <v>430</v>
      </c>
      <c r="C22" s="34"/>
      <c r="D22" s="34">
        <v>34603.339999999997</v>
      </c>
      <c r="E22" s="34">
        <v>14474.53</v>
      </c>
      <c r="F22" s="34">
        <v>0</v>
      </c>
      <c r="G22" s="34">
        <v>0</v>
      </c>
      <c r="H22" s="34">
        <v>10430.52542</v>
      </c>
      <c r="I22" s="34">
        <v>4363.07</v>
      </c>
      <c r="J22" s="34">
        <v>0</v>
      </c>
      <c r="K22" s="34">
        <v>0</v>
      </c>
      <c r="L22" s="34">
        <v>10430.530000000001</v>
      </c>
      <c r="M22" s="34">
        <v>4363.07</v>
      </c>
      <c r="N22" s="34">
        <v>0</v>
      </c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38"/>
      <c r="AD22" s="67"/>
    </row>
    <row r="23" spans="1:30" s="68" customFormat="1" ht="97.5" customHeight="1" x14ac:dyDescent="0.3">
      <c r="A23" s="33" t="s">
        <v>547</v>
      </c>
      <c r="B23" s="33" t="s">
        <v>534</v>
      </c>
      <c r="C23" s="70"/>
      <c r="D23" s="70">
        <v>34603.339999999997</v>
      </c>
      <c r="E23" s="70">
        <v>14474.53</v>
      </c>
      <c r="F23" s="70">
        <v>0</v>
      </c>
      <c r="G23" s="70">
        <v>0</v>
      </c>
      <c r="H23" s="70">
        <v>10430.52542</v>
      </c>
      <c r="I23" s="70">
        <v>4363.07</v>
      </c>
      <c r="J23" s="70">
        <v>0</v>
      </c>
      <c r="K23" s="70">
        <v>0</v>
      </c>
      <c r="L23" s="70">
        <v>10430.530000000001</v>
      </c>
      <c r="M23" s="70">
        <v>4363.07</v>
      </c>
      <c r="N23" s="70">
        <v>0</v>
      </c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64"/>
      <c r="AD23" s="67"/>
    </row>
    <row r="24" spans="1:30" s="68" customFormat="1" ht="113.25" customHeight="1" x14ac:dyDescent="0.3">
      <c r="A24" s="64" t="s">
        <v>549</v>
      </c>
      <c r="B24" s="64" t="s">
        <v>433</v>
      </c>
      <c r="C24" s="69"/>
      <c r="D24" s="69">
        <v>34603.339999999997</v>
      </c>
      <c r="E24" s="69">
        <v>14474.53</v>
      </c>
      <c r="F24" s="69"/>
      <c r="G24" s="69">
        <v>0</v>
      </c>
      <c r="H24" s="69">
        <v>10430.52542</v>
      </c>
      <c r="I24" s="69">
        <v>4363.07</v>
      </c>
      <c r="J24" s="69">
        <v>0</v>
      </c>
      <c r="K24" s="69">
        <v>0</v>
      </c>
      <c r="L24" s="69">
        <v>10430.530000000001</v>
      </c>
      <c r="M24" s="69">
        <v>4363.07</v>
      </c>
      <c r="N24" s="69">
        <v>0</v>
      </c>
      <c r="O24" s="64" t="s">
        <v>548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 t="s">
        <v>890</v>
      </c>
      <c r="AC24" s="64" t="s">
        <v>891</v>
      </c>
      <c r="AD24" s="67"/>
    </row>
    <row r="25" spans="1:30" s="68" customFormat="1" ht="16.5" hidden="1" customHeight="1" x14ac:dyDescent="0.3">
      <c r="A25" s="71" t="s">
        <v>435</v>
      </c>
      <c r="B25" s="64" t="s">
        <v>436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41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73"/>
      <c r="AC25" s="59"/>
      <c r="AD25" s="67"/>
    </row>
    <row r="26" spans="1:30" s="68" customFormat="1" ht="83.25" customHeight="1" x14ac:dyDescent="0.3">
      <c r="A26" s="32" t="s">
        <v>429</v>
      </c>
      <c r="B26" s="33" t="s">
        <v>437</v>
      </c>
      <c r="C26" s="34">
        <f t="shared" ref="C26" si="1">SUM(C27+C29+C38+C52+C55+C58+C63+C64+C65+C66+C69)</f>
        <v>0</v>
      </c>
      <c r="D26" s="34">
        <f t="shared" ref="D26:N26" si="2">SUM(D27+D29+D38+D52+D55+D58+D63+D64+D65+D66+D69+D41)</f>
        <v>821672.91830000002</v>
      </c>
      <c r="E26" s="34">
        <f t="shared" si="2"/>
        <v>26079.0694</v>
      </c>
      <c r="F26" s="34">
        <f t="shared" si="2"/>
        <v>948257.67703000014</v>
      </c>
      <c r="G26" s="34">
        <f t="shared" si="2"/>
        <v>0</v>
      </c>
      <c r="H26" s="34">
        <f t="shared" si="2"/>
        <v>815727.66748999991</v>
      </c>
      <c r="I26" s="34">
        <f t="shared" si="2"/>
        <v>26056.877199999999</v>
      </c>
      <c r="J26" s="34">
        <f t="shared" si="2"/>
        <v>1176763.8246299999</v>
      </c>
      <c r="K26" s="34">
        <f t="shared" si="2"/>
        <v>0</v>
      </c>
      <c r="L26" s="34">
        <f t="shared" si="2"/>
        <v>483629.66661000007</v>
      </c>
      <c r="M26" s="34">
        <f t="shared" si="2"/>
        <v>26056.877199999999</v>
      </c>
      <c r="N26" s="34">
        <f t="shared" si="2"/>
        <v>675038.49638000003</v>
      </c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38"/>
      <c r="AD26" s="67"/>
    </row>
    <row r="27" spans="1:30" s="68" customFormat="1" ht="83.25" customHeight="1" x14ac:dyDescent="0.3">
      <c r="A27" s="32" t="s">
        <v>892</v>
      </c>
      <c r="B27" s="33" t="s">
        <v>7</v>
      </c>
      <c r="C27" s="72">
        <v>0</v>
      </c>
      <c r="D27" s="72">
        <v>51427.8</v>
      </c>
      <c r="E27" s="72">
        <v>5714.2</v>
      </c>
      <c r="F27" s="72">
        <v>0</v>
      </c>
      <c r="G27" s="72">
        <v>0</v>
      </c>
      <c r="H27" s="72">
        <v>51427.8</v>
      </c>
      <c r="I27" s="72">
        <v>5714.2</v>
      </c>
      <c r="J27" s="72">
        <v>0</v>
      </c>
      <c r="K27" s="72">
        <v>0</v>
      </c>
      <c r="L27" s="72">
        <v>51427.8</v>
      </c>
      <c r="M27" s="72">
        <v>5714.2</v>
      </c>
      <c r="N27" s="72">
        <v>0</v>
      </c>
      <c r="O27" s="41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73"/>
      <c r="AC27" s="59"/>
      <c r="AD27" s="67"/>
    </row>
    <row r="28" spans="1:30" s="68" customFormat="1" ht="83.25" customHeight="1" x14ac:dyDescent="0.3">
      <c r="A28" s="71" t="s">
        <v>893</v>
      </c>
      <c r="B28" s="64" t="s">
        <v>9</v>
      </c>
      <c r="C28" s="74">
        <v>0</v>
      </c>
      <c r="D28" s="74">
        <v>51427.8</v>
      </c>
      <c r="E28" s="74">
        <v>5714.2</v>
      </c>
      <c r="F28" s="74">
        <v>0</v>
      </c>
      <c r="G28" s="74">
        <v>0</v>
      </c>
      <c r="H28" s="74">
        <v>51427.8</v>
      </c>
      <c r="I28" s="74">
        <v>5714.2</v>
      </c>
      <c r="J28" s="74">
        <v>0</v>
      </c>
      <c r="K28" s="74">
        <v>0</v>
      </c>
      <c r="L28" s="74">
        <v>51427.8</v>
      </c>
      <c r="M28" s="74">
        <v>5714.2</v>
      </c>
      <c r="N28" s="74">
        <v>0</v>
      </c>
      <c r="O28" s="41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73" t="s">
        <v>916</v>
      </c>
      <c r="AC28" s="59" t="s">
        <v>917</v>
      </c>
      <c r="AD28" s="67"/>
    </row>
    <row r="29" spans="1:30" s="68" customFormat="1" ht="83.25" customHeight="1" x14ac:dyDescent="0.3">
      <c r="A29" s="32" t="s">
        <v>431</v>
      </c>
      <c r="B29" s="33" t="s">
        <v>438</v>
      </c>
      <c r="C29" s="72">
        <v>0</v>
      </c>
      <c r="D29" s="72">
        <v>21220.388270000003</v>
      </c>
      <c r="E29" s="72">
        <v>3687.8941199999999</v>
      </c>
      <c r="F29" s="72">
        <v>0</v>
      </c>
      <c r="G29" s="72">
        <v>0</v>
      </c>
      <c r="H29" s="72">
        <v>21220.388270000003</v>
      </c>
      <c r="I29" s="72">
        <v>3687.8941199999999</v>
      </c>
      <c r="J29" s="72">
        <v>0</v>
      </c>
      <c r="K29" s="72">
        <v>0</v>
      </c>
      <c r="L29" s="72">
        <v>21220.388270000003</v>
      </c>
      <c r="M29" s="72">
        <v>3687.8941199999999</v>
      </c>
      <c r="N29" s="72">
        <v>0</v>
      </c>
      <c r="O29" s="41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73"/>
      <c r="AC29" s="59"/>
      <c r="AD29" s="67"/>
    </row>
    <row r="30" spans="1:30" s="68" customFormat="1" ht="83.25" customHeight="1" x14ac:dyDescent="0.3">
      <c r="A30" s="71" t="s">
        <v>432</v>
      </c>
      <c r="B30" s="64" t="s">
        <v>146</v>
      </c>
      <c r="C30" s="74">
        <v>0</v>
      </c>
      <c r="D30" s="74">
        <v>2715.8752899999999</v>
      </c>
      <c r="E30" s="74">
        <v>268.60305</v>
      </c>
      <c r="F30" s="74">
        <v>0</v>
      </c>
      <c r="G30" s="74">
        <v>0</v>
      </c>
      <c r="H30" s="74">
        <v>2715.8752899999999</v>
      </c>
      <c r="I30" s="74">
        <v>268.60305</v>
      </c>
      <c r="J30" s="74">
        <v>0</v>
      </c>
      <c r="K30" s="74">
        <v>0</v>
      </c>
      <c r="L30" s="74">
        <v>2715.8752899999999</v>
      </c>
      <c r="M30" s="74">
        <v>268.60305</v>
      </c>
      <c r="N30" s="74">
        <v>0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73" t="s">
        <v>918</v>
      </c>
      <c r="AC30" s="59" t="s">
        <v>885</v>
      </c>
      <c r="AD30" s="67"/>
    </row>
    <row r="31" spans="1:30" s="68" customFormat="1" ht="83.25" customHeight="1" x14ac:dyDescent="0.3">
      <c r="A31" s="71" t="s">
        <v>434</v>
      </c>
      <c r="B31" s="64" t="s">
        <v>537</v>
      </c>
      <c r="C31" s="74">
        <v>0</v>
      </c>
      <c r="D31" s="74">
        <v>519.79999999999995</v>
      </c>
      <c r="E31" s="74">
        <v>57.75556000000006</v>
      </c>
      <c r="F31" s="74">
        <v>0</v>
      </c>
      <c r="G31" s="74">
        <v>0</v>
      </c>
      <c r="H31" s="74">
        <v>519.79999999999995</v>
      </c>
      <c r="I31" s="74">
        <v>57.75556000000006</v>
      </c>
      <c r="J31" s="74">
        <v>0</v>
      </c>
      <c r="K31" s="74">
        <v>0</v>
      </c>
      <c r="L31" s="74">
        <v>519.79999999999995</v>
      </c>
      <c r="M31" s="74">
        <v>57.75556000000006</v>
      </c>
      <c r="N31" s="74">
        <v>0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73" t="s">
        <v>919</v>
      </c>
      <c r="AC31" s="59" t="s">
        <v>885</v>
      </c>
      <c r="AD31" s="67"/>
    </row>
    <row r="32" spans="1:30" s="68" customFormat="1" ht="83.25" customHeight="1" x14ac:dyDescent="0.3">
      <c r="A32" s="71" t="s">
        <v>627</v>
      </c>
      <c r="B32" s="64" t="s">
        <v>871</v>
      </c>
      <c r="C32" s="74">
        <v>0</v>
      </c>
      <c r="D32" s="74">
        <v>1314.2</v>
      </c>
      <c r="E32" s="74">
        <v>536.78678000000002</v>
      </c>
      <c r="F32" s="74">
        <v>0</v>
      </c>
      <c r="G32" s="74">
        <v>0</v>
      </c>
      <c r="H32" s="74">
        <v>1314.2</v>
      </c>
      <c r="I32" s="74">
        <v>536.78678000000002</v>
      </c>
      <c r="J32" s="74">
        <v>0</v>
      </c>
      <c r="K32" s="74">
        <v>0</v>
      </c>
      <c r="L32" s="74">
        <v>1314.2021099999999</v>
      </c>
      <c r="M32" s="74">
        <v>536.78678000000002</v>
      </c>
      <c r="N32" s="74">
        <v>0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73" t="s">
        <v>919</v>
      </c>
      <c r="AC32" s="59" t="s">
        <v>885</v>
      </c>
      <c r="AD32" s="67"/>
    </row>
    <row r="33" spans="1:30" s="68" customFormat="1" ht="83.25" customHeight="1" x14ac:dyDescent="0.3">
      <c r="A33" s="71" t="s">
        <v>628</v>
      </c>
      <c r="B33" s="64" t="s">
        <v>177</v>
      </c>
      <c r="C33" s="74">
        <v>0</v>
      </c>
      <c r="D33" s="74">
        <v>8873.4473099999996</v>
      </c>
      <c r="E33" s="74">
        <v>1325.91741</v>
      </c>
      <c r="F33" s="74">
        <v>0</v>
      </c>
      <c r="G33" s="74">
        <v>0</v>
      </c>
      <c r="H33" s="74">
        <v>8873.4473099999996</v>
      </c>
      <c r="I33" s="74">
        <v>1325.91741</v>
      </c>
      <c r="J33" s="74">
        <v>0</v>
      </c>
      <c r="K33" s="74">
        <v>0</v>
      </c>
      <c r="L33" s="74">
        <v>8873.4473099999996</v>
      </c>
      <c r="M33" s="74">
        <v>1325.91741</v>
      </c>
      <c r="N33" s="74">
        <v>0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73" t="s">
        <v>920</v>
      </c>
      <c r="AC33" s="59" t="s">
        <v>885</v>
      </c>
      <c r="AD33" s="67"/>
    </row>
    <row r="34" spans="1:30" s="68" customFormat="1" ht="83.25" customHeight="1" x14ac:dyDescent="0.3">
      <c r="A34" s="71" t="s">
        <v>629</v>
      </c>
      <c r="B34" s="64" t="s">
        <v>538</v>
      </c>
      <c r="C34" s="74">
        <v>0</v>
      </c>
      <c r="D34" s="74">
        <v>788.24534000000006</v>
      </c>
      <c r="E34" s="74">
        <v>77.958329999999933</v>
      </c>
      <c r="F34" s="74">
        <v>0</v>
      </c>
      <c r="G34" s="74">
        <v>0</v>
      </c>
      <c r="H34" s="74">
        <v>788.24</v>
      </c>
      <c r="I34" s="74">
        <v>77.958329999999933</v>
      </c>
      <c r="J34" s="74">
        <v>0</v>
      </c>
      <c r="K34" s="74">
        <v>0</v>
      </c>
      <c r="L34" s="74">
        <v>788.24534000000006</v>
      </c>
      <c r="M34" s="74">
        <v>77.958329999999933</v>
      </c>
      <c r="N34" s="74">
        <v>0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3" t="s">
        <v>919</v>
      </c>
      <c r="AC34" s="59" t="s">
        <v>885</v>
      </c>
      <c r="AD34" s="67"/>
    </row>
    <row r="35" spans="1:30" s="68" customFormat="1" ht="83.25" customHeight="1" x14ac:dyDescent="0.3">
      <c r="A35" s="71" t="s">
        <v>630</v>
      </c>
      <c r="B35" s="64" t="s">
        <v>539</v>
      </c>
      <c r="C35" s="74">
        <v>0</v>
      </c>
      <c r="D35" s="74">
        <v>3800.69</v>
      </c>
      <c r="E35" s="74">
        <v>518.27656999999999</v>
      </c>
      <c r="F35" s="74">
        <v>0</v>
      </c>
      <c r="G35" s="74">
        <v>0</v>
      </c>
      <c r="H35" s="74">
        <v>3800.69</v>
      </c>
      <c r="I35" s="74">
        <v>518.27656999999999</v>
      </c>
      <c r="J35" s="74">
        <v>0</v>
      </c>
      <c r="K35" s="74">
        <v>0</v>
      </c>
      <c r="L35" s="74">
        <v>3800.6948600000001</v>
      </c>
      <c r="M35" s="74">
        <v>518.27656999999999</v>
      </c>
      <c r="N35" s="74">
        <v>0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73" t="s">
        <v>919</v>
      </c>
      <c r="AC35" s="59" t="s">
        <v>885</v>
      </c>
      <c r="AD35" s="67"/>
    </row>
    <row r="36" spans="1:30" s="68" customFormat="1" ht="83.25" customHeight="1" x14ac:dyDescent="0.3">
      <c r="A36" s="71" t="s">
        <v>631</v>
      </c>
      <c r="B36" s="64" t="s">
        <v>540</v>
      </c>
      <c r="C36" s="74">
        <v>0</v>
      </c>
      <c r="D36" s="74">
        <v>1268.3396700000001</v>
      </c>
      <c r="E36" s="74">
        <v>110.29040999999999</v>
      </c>
      <c r="F36" s="74">
        <v>0</v>
      </c>
      <c r="G36" s="74">
        <v>0</v>
      </c>
      <c r="H36" s="74">
        <v>1268.3396700000001</v>
      </c>
      <c r="I36" s="74">
        <v>110.29040999999999</v>
      </c>
      <c r="J36" s="74">
        <v>0</v>
      </c>
      <c r="K36" s="74">
        <v>0</v>
      </c>
      <c r="L36" s="74">
        <v>1268.3396700000001</v>
      </c>
      <c r="M36" s="74">
        <v>110.29040999999999</v>
      </c>
      <c r="N36" s="74"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73" t="s">
        <v>921</v>
      </c>
      <c r="AC36" s="59" t="s">
        <v>922</v>
      </c>
      <c r="AD36" s="67"/>
    </row>
    <row r="37" spans="1:30" s="68" customFormat="1" ht="83.25" customHeight="1" x14ac:dyDescent="0.3">
      <c r="A37" s="71" t="s">
        <v>632</v>
      </c>
      <c r="B37" s="64" t="s">
        <v>541</v>
      </c>
      <c r="C37" s="74">
        <v>0</v>
      </c>
      <c r="D37" s="74">
        <v>1939.78</v>
      </c>
      <c r="E37" s="74">
        <v>792.30601000000001</v>
      </c>
      <c r="F37" s="74">
        <v>0</v>
      </c>
      <c r="G37" s="74">
        <v>0</v>
      </c>
      <c r="H37" s="74">
        <v>1939.78</v>
      </c>
      <c r="I37" s="74">
        <v>792.30601000000001</v>
      </c>
      <c r="J37" s="74">
        <v>0</v>
      </c>
      <c r="K37" s="74">
        <v>0</v>
      </c>
      <c r="L37" s="74">
        <v>1939.78369</v>
      </c>
      <c r="M37" s="74">
        <v>792.30601000000001</v>
      </c>
      <c r="N37" s="74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73" t="s">
        <v>919</v>
      </c>
      <c r="AC37" s="59" t="s">
        <v>885</v>
      </c>
      <c r="AD37" s="67"/>
    </row>
    <row r="38" spans="1:30" s="68" customFormat="1" ht="83.25" customHeight="1" x14ac:dyDescent="0.3">
      <c r="A38" s="32" t="s">
        <v>611</v>
      </c>
      <c r="B38" s="33" t="s">
        <v>439</v>
      </c>
      <c r="C38" s="72">
        <v>0</v>
      </c>
      <c r="D38" s="72">
        <v>1104.08</v>
      </c>
      <c r="E38" s="72">
        <v>54.41</v>
      </c>
      <c r="F38" s="72"/>
      <c r="G38" s="72">
        <v>0</v>
      </c>
      <c r="H38" s="72">
        <v>1104.08</v>
      </c>
      <c r="I38" s="72">
        <v>54.41</v>
      </c>
      <c r="J38" s="72"/>
      <c r="K38" s="72">
        <v>0</v>
      </c>
      <c r="L38" s="72">
        <v>1104.08</v>
      </c>
      <c r="M38" s="72">
        <v>54.41</v>
      </c>
      <c r="N38" s="72"/>
      <c r="O38" s="41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73" t="s">
        <v>923</v>
      </c>
      <c r="AC38" s="59"/>
      <c r="AD38" s="67"/>
    </row>
    <row r="39" spans="1:30" s="68" customFormat="1" ht="83.25" customHeight="1" x14ac:dyDescent="0.3">
      <c r="A39" s="71" t="s">
        <v>613</v>
      </c>
      <c r="B39" s="64" t="s">
        <v>924</v>
      </c>
      <c r="C39" s="74">
        <v>0</v>
      </c>
      <c r="D39" s="74">
        <v>705.69</v>
      </c>
      <c r="E39" s="74">
        <v>35.04</v>
      </c>
      <c r="F39" s="74"/>
      <c r="G39" s="74">
        <v>0</v>
      </c>
      <c r="H39" s="74">
        <v>705.69</v>
      </c>
      <c r="I39" s="74">
        <v>35.04</v>
      </c>
      <c r="J39" s="74"/>
      <c r="K39" s="74">
        <v>0</v>
      </c>
      <c r="L39" s="74">
        <v>705.69</v>
      </c>
      <c r="M39" s="74">
        <v>35.04</v>
      </c>
      <c r="N39" s="74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73" t="s">
        <v>925</v>
      </c>
      <c r="AC39" s="59" t="s">
        <v>885</v>
      </c>
      <c r="AD39" s="67"/>
    </row>
    <row r="40" spans="1:30" s="68" customFormat="1" ht="83.25" customHeight="1" x14ac:dyDescent="0.3">
      <c r="A40" s="71" t="s">
        <v>616</v>
      </c>
      <c r="B40" s="64" t="s">
        <v>926</v>
      </c>
      <c r="C40" s="74">
        <v>0</v>
      </c>
      <c r="D40" s="74">
        <v>398.39</v>
      </c>
      <c r="E40" s="74">
        <v>19.37</v>
      </c>
      <c r="F40" s="74"/>
      <c r="G40" s="74">
        <v>0</v>
      </c>
      <c r="H40" s="74">
        <v>398.39</v>
      </c>
      <c r="I40" s="74">
        <v>19.37</v>
      </c>
      <c r="J40" s="74"/>
      <c r="K40" s="74">
        <v>0</v>
      </c>
      <c r="L40" s="74">
        <v>398.39</v>
      </c>
      <c r="M40" s="74">
        <v>19.37</v>
      </c>
      <c r="N40" s="74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73" t="s">
        <v>925</v>
      </c>
      <c r="AC40" s="59" t="s">
        <v>885</v>
      </c>
      <c r="AD40" s="67"/>
    </row>
    <row r="41" spans="1:30" s="68" customFormat="1" ht="77.25" customHeight="1" x14ac:dyDescent="0.3">
      <c r="A41" s="32"/>
      <c r="B41" s="33" t="s">
        <v>1071</v>
      </c>
      <c r="C41" s="72">
        <v>0</v>
      </c>
      <c r="D41" s="72">
        <v>38272.67</v>
      </c>
      <c r="E41" s="72">
        <v>6784.3752799999993</v>
      </c>
      <c r="F41" s="72"/>
      <c r="G41" s="72">
        <v>0</v>
      </c>
      <c r="H41" s="72">
        <v>37689.942499999997</v>
      </c>
      <c r="I41" s="72">
        <v>6763.523079999999</v>
      </c>
      <c r="J41" s="72"/>
      <c r="K41" s="72">
        <v>0</v>
      </c>
      <c r="L41" s="72">
        <v>37689.942499999997</v>
      </c>
      <c r="M41" s="72">
        <v>6763.523079999999</v>
      </c>
      <c r="N41" s="72"/>
      <c r="O41" s="41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73"/>
      <c r="AC41" s="59"/>
      <c r="AD41" s="67"/>
    </row>
    <row r="42" spans="1:30" s="68" customFormat="1" ht="83.25" customHeight="1" x14ac:dyDescent="0.3">
      <c r="A42" s="71" t="s">
        <v>903</v>
      </c>
      <c r="B42" s="64" t="s">
        <v>684</v>
      </c>
      <c r="C42" s="74">
        <v>0</v>
      </c>
      <c r="D42" s="74">
        <v>3892.2663600000001</v>
      </c>
      <c r="E42" s="74">
        <v>338.47546</v>
      </c>
      <c r="F42" s="74"/>
      <c r="G42" s="74">
        <v>0</v>
      </c>
      <c r="H42" s="74">
        <v>3892.2663600000001</v>
      </c>
      <c r="I42" s="74">
        <v>338.47546</v>
      </c>
      <c r="J42" s="74"/>
      <c r="K42" s="74">
        <v>0</v>
      </c>
      <c r="L42" s="74">
        <v>3892.2663600000001</v>
      </c>
      <c r="M42" s="74">
        <v>338.47546</v>
      </c>
      <c r="N42" s="74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73" t="s">
        <v>927</v>
      </c>
      <c r="AC42" s="59" t="s">
        <v>885</v>
      </c>
      <c r="AD42" s="67"/>
    </row>
    <row r="43" spans="1:30" s="68" customFormat="1" ht="83.25" customHeight="1" x14ac:dyDescent="0.3">
      <c r="A43" s="71" t="s">
        <v>906</v>
      </c>
      <c r="B43" s="64" t="s">
        <v>685</v>
      </c>
      <c r="C43" s="74">
        <v>0</v>
      </c>
      <c r="D43" s="74">
        <v>905.77802999999994</v>
      </c>
      <c r="E43" s="74">
        <v>89.574659999999994</v>
      </c>
      <c r="F43" s="74"/>
      <c r="G43" s="74">
        <v>0</v>
      </c>
      <c r="H43" s="74">
        <v>905.77802999999994</v>
      </c>
      <c r="I43" s="74">
        <v>89.574659999999994</v>
      </c>
      <c r="J43" s="74"/>
      <c r="K43" s="74">
        <v>0</v>
      </c>
      <c r="L43" s="74">
        <v>905.77802999999994</v>
      </c>
      <c r="M43" s="74">
        <v>89.574659999999994</v>
      </c>
      <c r="N43" s="74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73" t="s">
        <v>928</v>
      </c>
      <c r="AC43" s="59" t="s">
        <v>885</v>
      </c>
      <c r="AD43" s="67"/>
    </row>
    <row r="44" spans="1:30" s="68" customFormat="1" ht="83.25" customHeight="1" x14ac:dyDescent="0.3">
      <c r="A44" s="71" t="s">
        <v>936</v>
      </c>
      <c r="B44" s="64" t="s">
        <v>686</v>
      </c>
      <c r="C44" s="74">
        <v>0</v>
      </c>
      <c r="D44" s="74">
        <v>798</v>
      </c>
      <c r="E44" s="74">
        <v>42</v>
      </c>
      <c r="F44" s="74"/>
      <c r="G44" s="74">
        <v>0</v>
      </c>
      <c r="H44" s="74">
        <v>798</v>
      </c>
      <c r="I44" s="74">
        <v>42</v>
      </c>
      <c r="J44" s="74"/>
      <c r="K44" s="74">
        <v>0</v>
      </c>
      <c r="L44" s="74">
        <v>798</v>
      </c>
      <c r="M44" s="74">
        <v>42</v>
      </c>
      <c r="N44" s="74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73" t="s">
        <v>929</v>
      </c>
      <c r="AC44" s="59" t="s">
        <v>885</v>
      </c>
      <c r="AD44" s="67"/>
    </row>
    <row r="45" spans="1:30" s="68" customFormat="1" ht="83.25" customHeight="1" x14ac:dyDescent="0.3">
      <c r="A45" s="71" t="s">
        <v>937</v>
      </c>
      <c r="B45" s="64" t="s">
        <v>687</v>
      </c>
      <c r="C45" s="74">
        <v>0</v>
      </c>
      <c r="D45" s="74">
        <v>4363.13</v>
      </c>
      <c r="E45" s="74">
        <v>86.32441</v>
      </c>
      <c r="F45" s="74"/>
      <c r="G45" s="74">
        <v>0</v>
      </c>
      <c r="H45" s="74">
        <v>4179.8955900000001</v>
      </c>
      <c r="I45" s="74">
        <v>86.32441</v>
      </c>
      <c r="J45" s="74"/>
      <c r="K45" s="74">
        <v>0</v>
      </c>
      <c r="L45" s="74">
        <v>4179.8955900000001</v>
      </c>
      <c r="M45" s="74">
        <v>86.32441</v>
      </c>
      <c r="N45" s="74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73" t="s">
        <v>930</v>
      </c>
      <c r="AC45" s="59" t="s">
        <v>885</v>
      </c>
      <c r="AD45" s="67"/>
    </row>
    <row r="46" spans="1:30" s="68" customFormat="1" ht="83.25" customHeight="1" x14ac:dyDescent="0.3">
      <c r="A46" s="71" t="s">
        <v>938</v>
      </c>
      <c r="B46" s="64" t="s">
        <v>688</v>
      </c>
      <c r="C46" s="74">
        <v>0</v>
      </c>
      <c r="D46" s="74">
        <v>2959.8381100000001</v>
      </c>
      <c r="E46" s="74">
        <v>223.23397</v>
      </c>
      <c r="F46" s="74"/>
      <c r="G46" s="74">
        <v>0</v>
      </c>
      <c r="H46" s="74">
        <v>2959.8381100000001</v>
      </c>
      <c r="I46" s="74">
        <v>223.23397</v>
      </c>
      <c r="J46" s="74"/>
      <c r="K46" s="74">
        <v>0</v>
      </c>
      <c r="L46" s="74">
        <v>2959.8381100000001</v>
      </c>
      <c r="M46" s="74">
        <v>223.23397</v>
      </c>
      <c r="N46" s="74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3" t="s">
        <v>931</v>
      </c>
      <c r="AC46" s="59" t="s">
        <v>885</v>
      </c>
      <c r="AD46" s="67"/>
    </row>
    <row r="47" spans="1:30" s="68" customFormat="1" ht="83.25" customHeight="1" x14ac:dyDescent="0.3">
      <c r="A47" s="71" t="s">
        <v>939</v>
      </c>
      <c r="B47" s="64" t="s">
        <v>689</v>
      </c>
      <c r="C47" s="74">
        <v>0</v>
      </c>
      <c r="D47" s="74">
        <v>16702.249609999999</v>
      </c>
      <c r="E47" s="74">
        <v>871.79939999999999</v>
      </c>
      <c r="F47" s="74"/>
      <c r="G47" s="74">
        <v>0</v>
      </c>
      <c r="H47" s="74">
        <v>16302.75569</v>
      </c>
      <c r="I47" s="74">
        <v>850.94719999999995</v>
      </c>
      <c r="J47" s="74"/>
      <c r="K47" s="74">
        <v>0</v>
      </c>
      <c r="L47" s="74">
        <v>16302.75569</v>
      </c>
      <c r="M47" s="74">
        <v>850.94719999999995</v>
      </c>
      <c r="N47" s="74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73" t="s">
        <v>932</v>
      </c>
      <c r="AC47" s="59" t="s">
        <v>879</v>
      </c>
      <c r="AD47" s="67"/>
    </row>
    <row r="48" spans="1:30" s="68" customFormat="1" ht="83.25" customHeight="1" x14ac:dyDescent="0.3">
      <c r="A48" s="71" t="s">
        <v>940</v>
      </c>
      <c r="B48" s="64" t="s">
        <v>690</v>
      </c>
      <c r="C48" s="74">
        <v>0</v>
      </c>
      <c r="D48" s="74">
        <v>1411.69715</v>
      </c>
      <c r="E48" s="74">
        <v>4718.3959500000001</v>
      </c>
      <c r="F48" s="74"/>
      <c r="G48" s="74">
        <v>0</v>
      </c>
      <c r="H48" s="74">
        <v>1411.69715</v>
      </c>
      <c r="I48" s="74">
        <v>4718.3959500000001</v>
      </c>
      <c r="J48" s="74"/>
      <c r="K48" s="74">
        <v>0</v>
      </c>
      <c r="L48" s="74">
        <v>1411.69715</v>
      </c>
      <c r="M48" s="74">
        <v>4718.3959500000001</v>
      </c>
      <c r="N48" s="74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73" t="s">
        <v>933</v>
      </c>
      <c r="AC48" s="59" t="s">
        <v>885</v>
      </c>
      <c r="AD48" s="67"/>
    </row>
    <row r="49" spans="1:30" s="68" customFormat="1" ht="83.25" customHeight="1" x14ac:dyDescent="0.3">
      <c r="A49" s="71" t="s">
        <v>941</v>
      </c>
      <c r="B49" s="64" t="s">
        <v>691</v>
      </c>
      <c r="C49" s="74">
        <v>0</v>
      </c>
      <c r="D49" s="74">
        <v>1965.48</v>
      </c>
      <c r="E49" s="74">
        <v>147.94</v>
      </c>
      <c r="F49" s="74"/>
      <c r="G49" s="74">
        <v>0</v>
      </c>
      <c r="H49" s="74">
        <v>1965.48</v>
      </c>
      <c r="I49" s="74">
        <v>147.94</v>
      </c>
      <c r="J49" s="74"/>
      <c r="K49" s="74">
        <v>0</v>
      </c>
      <c r="L49" s="74">
        <v>1965.48</v>
      </c>
      <c r="M49" s="74">
        <v>147.94</v>
      </c>
      <c r="N49" s="74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73" t="s">
        <v>933</v>
      </c>
      <c r="AC49" s="59" t="s">
        <v>885</v>
      </c>
      <c r="AD49" s="67"/>
    </row>
    <row r="50" spans="1:30" s="68" customFormat="1" ht="83.25" customHeight="1" x14ac:dyDescent="0.3">
      <c r="A50" s="71" t="s">
        <v>942</v>
      </c>
      <c r="B50" s="64" t="s">
        <v>692</v>
      </c>
      <c r="C50" s="74">
        <v>0</v>
      </c>
      <c r="D50" s="74">
        <v>2376.1578800000002</v>
      </c>
      <c r="E50" s="74">
        <v>48.493020000000001</v>
      </c>
      <c r="F50" s="74"/>
      <c r="G50" s="74">
        <v>0</v>
      </c>
      <c r="H50" s="74">
        <v>2376.1578800000002</v>
      </c>
      <c r="I50" s="74">
        <v>48.493020000000001</v>
      </c>
      <c r="J50" s="74"/>
      <c r="K50" s="74">
        <v>0</v>
      </c>
      <c r="L50" s="74">
        <v>2376.1578800000002</v>
      </c>
      <c r="M50" s="74">
        <v>48.493020000000001</v>
      </c>
      <c r="N50" s="74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73" t="s">
        <v>934</v>
      </c>
      <c r="AC50" s="59" t="s">
        <v>885</v>
      </c>
      <c r="AD50" s="67"/>
    </row>
    <row r="51" spans="1:30" s="68" customFormat="1" ht="83.25" customHeight="1" x14ac:dyDescent="0.3">
      <c r="A51" s="71" t="s">
        <v>943</v>
      </c>
      <c r="B51" s="64" t="s">
        <v>693</v>
      </c>
      <c r="C51" s="74">
        <v>0</v>
      </c>
      <c r="D51" s="74">
        <v>2898.07</v>
      </c>
      <c r="E51" s="74">
        <v>218.13840999999999</v>
      </c>
      <c r="F51" s="74"/>
      <c r="G51" s="74">
        <v>0</v>
      </c>
      <c r="H51" s="74">
        <v>2898.07</v>
      </c>
      <c r="I51" s="74">
        <v>218.13840999999999</v>
      </c>
      <c r="J51" s="74"/>
      <c r="K51" s="74">
        <v>0</v>
      </c>
      <c r="L51" s="74">
        <v>2898.0736900000002</v>
      </c>
      <c r="M51" s="74">
        <v>218.13840999999999</v>
      </c>
      <c r="N51" s="74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73" t="s">
        <v>935</v>
      </c>
      <c r="AC51" s="59" t="s">
        <v>885</v>
      </c>
      <c r="AD51" s="67"/>
    </row>
    <row r="52" spans="1:30" s="68" customFormat="1" ht="83.25" customHeight="1" x14ac:dyDescent="0.3">
      <c r="A52" s="32" t="s">
        <v>624</v>
      </c>
      <c r="B52" s="33" t="s">
        <v>440</v>
      </c>
      <c r="C52" s="72"/>
      <c r="D52" s="72">
        <v>27952.440000000002</v>
      </c>
      <c r="E52" s="72">
        <v>0</v>
      </c>
      <c r="F52" s="72">
        <v>2607.4299999999998</v>
      </c>
      <c r="G52" s="72">
        <v>0</v>
      </c>
      <c r="H52" s="72">
        <f>SUM(H53+H54)</f>
        <v>25584.840989999997</v>
      </c>
      <c r="I52" s="72">
        <v>0</v>
      </c>
      <c r="J52" s="72">
        <v>0</v>
      </c>
      <c r="K52" s="72">
        <v>0</v>
      </c>
      <c r="L52" s="72">
        <v>25584.84</v>
      </c>
      <c r="M52" s="72">
        <v>0</v>
      </c>
      <c r="N52" s="72">
        <v>0</v>
      </c>
      <c r="O52" s="41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73"/>
      <c r="AC52" s="59"/>
      <c r="AD52" s="75"/>
    </row>
    <row r="53" spans="1:30" s="68" customFormat="1" ht="99.75" customHeight="1" x14ac:dyDescent="0.3">
      <c r="A53" s="71" t="s">
        <v>633</v>
      </c>
      <c r="B53" s="64" t="s">
        <v>441</v>
      </c>
      <c r="C53" s="74">
        <v>0</v>
      </c>
      <c r="D53" s="74">
        <v>11834.92</v>
      </c>
      <c r="E53" s="74"/>
      <c r="F53" s="74">
        <v>2607.4299999999998</v>
      </c>
      <c r="G53" s="74">
        <v>0</v>
      </c>
      <c r="H53" s="74">
        <v>9549.8270799999991</v>
      </c>
      <c r="I53" s="74">
        <v>0</v>
      </c>
      <c r="J53" s="74">
        <v>0</v>
      </c>
      <c r="K53" s="74">
        <v>0</v>
      </c>
      <c r="L53" s="74">
        <v>9549.83</v>
      </c>
      <c r="M53" s="74">
        <v>0</v>
      </c>
      <c r="N53" s="74">
        <v>0</v>
      </c>
      <c r="O53" s="41" t="s">
        <v>894</v>
      </c>
      <c r="P53" s="65" t="s">
        <v>879</v>
      </c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 t="s">
        <v>894</v>
      </c>
      <c r="AC53" s="64" t="s">
        <v>879</v>
      </c>
      <c r="AD53" s="75"/>
    </row>
    <row r="54" spans="1:30" s="68" customFormat="1" ht="99.75" customHeight="1" x14ac:dyDescent="0.3">
      <c r="A54" s="64" t="s">
        <v>634</v>
      </c>
      <c r="B54" s="64" t="s">
        <v>442</v>
      </c>
      <c r="C54" s="76">
        <v>0</v>
      </c>
      <c r="D54" s="76">
        <v>16117.52</v>
      </c>
      <c r="E54" s="74">
        <v>0</v>
      </c>
      <c r="F54" s="74">
        <v>0</v>
      </c>
      <c r="G54" s="74">
        <v>0</v>
      </c>
      <c r="H54" s="74">
        <v>16035.01391</v>
      </c>
      <c r="I54" s="74">
        <v>0</v>
      </c>
      <c r="J54" s="74">
        <v>0</v>
      </c>
      <c r="K54" s="74">
        <v>0</v>
      </c>
      <c r="L54" s="74">
        <v>16035.01</v>
      </c>
      <c r="M54" s="74">
        <v>0</v>
      </c>
      <c r="N54" s="74">
        <v>0</v>
      </c>
      <c r="O54" s="41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 t="s">
        <v>651</v>
      </c>
      <c r="AC54" s="64"/>
      <c r="AD54" s="75"/>
    </row>
    <row r="55" spans="1:30" s="68" customFormat="1" ht="83.25" customHeight="1" x14ac:dyDescent="0.3">
      <c r="A55" s="32" t="s">
        <v>625</v>
      </c>
      <c r="B55" s="33" t="s">
        <v>443</v>
      </c>
      <c r="C55" s="72"/>
      <c r="D55" s="72">
        <v>153453.52799999999</v>
      </c>
      <c r="E55" s="72">
        <v>9794.94</v>
      </c>
      <c r="F55" s="72">
        <v>0</v>
      </c>
      <c r="G55" s="72">
        <v>0</v>
      </c>
      <c r="H55" s="72">
        <v>153453.52799999999</v>
      </c>
      <c r="I55" s="72">
        <v>9794.94</v>
      </c>
      <c r="J55" s="72">
        <v>0</v>
      </c>
      <c r="K55" s="72">
        <v>0</v>
      </c>
      <c r="L55" s="72">
        <v>153453.52799999999</v>
      </c>
      <c r="M55" s="72">
        <v>9794.94</v>
      </c>
      <c r="N55" s="72">
        <v>0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77"/>
      <c r="AC55" s="59"/>
      <c r="AD55" s="67"/>
    </row>
    <row r="56" spans="1:30" s="68" customFormat="1" ht="55.5" customHeight="1" x14ac:dyDescent="0.3">
      <c r="A56" s="284" t="s">
        <v>635</v>
      </c>
      <c r="B56" s="64" t="s">
        <v>535</v>
      </c>
      <c r="C56" s="74"/>
      <c r="D56" s="74">
        <v>42596.6</v>
      </c>
      <c r="E56" s="74">
        <v>2718.94</v>
      </c>
      <c r="F56" s="74"/>
      <c r="G56" s="74"/>
      <c r="H56" s="74">
        <v>42596.6</v>
      </c>
      <c r="I56" s="74">
        <v>2718.94</v>
      </c>
      <c r="J56" s="74"/>
      <c r="K56" s="74"/>
      <c r="L56" s="74">
        <v>42596.6</v>
      </c>
      <c r="M56" s="74">
        <v>2718.94</v>
      </c>
      <c r="N56" s="74"/>
      <c r="O56" s="41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286" t="s">
        <v>897</v>
      </c>
      <c r="AC56" s="59"/>
      <c r="AD56" s="67"/>
    </row>
    <row r="57" spans="1:30" s="68" customFormat="1" ht="83.25" customHeight="1" x14ac:dyDescent="0.3">
      <c r="A57" s="285"/>
      <c r="B57" s="64" t="s">
        <v>896</v>
      </c>
      <c r="C57" s="74"/>
      <c r="D57" s="74">
        <v>110856.928</v>
      </c>
      <c r="E57" s="74">
        <v>7076</v>
      </c>
      <c r="F57" s="74"/>
      <c r="G57" s="74"/>
      <c r="H57" s="74">
        <v>110856.928</v>
      </c>
      <c r="I57" s="74">
        <v>7076</v>
      </c>
      <c r="J57" s="74"/>
      <c r="K57" s="74"/>
      <c r="L57" s="74">
        <v>110856.928</v>
      </c>
      <c r="M57" s="74">
        <v>7076</v>
      </c>
      <c r="N57" s="74"/>
      <c r="O57" s="41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287"/>
      <c r="AC57" s="59"/>
      <c r="AD57" s="67"/>
    </row>
    <row r="58" spans="1:30" s="68" customFormat="1" ht="83.25" customHeight="1" x14ac:dyDescent="0.3">
      <c r="A58" s="32" t="s">
        <v>626</v>
      </c>
      <c r="B58" s="33" t="s">
        <v>612</v>
      </c>
      <c r="C58" s="34">
        <v>0</v>
      </c>
      <c r="D58" s="34">
        <v>0</v>
      </c>
      <c r="E58" s="34">
        <v>0</v>
      </c>
      <c r="F58" s="34">
        <v>924814.47703000007</v>
      </c>
      <c r="G58" s="34">
        <v>0</v>
      </c>
      <c r="H58" s="34">
        <v>0</v>
      </c>
      <c r="I58" s="34">
        <v>0</v>
      </c>
      <c r="J58" s="34">
        <v>1155928.0546299999</v>
      </c>
      <c r="K58" s="34">
        <v>0</v>
      </c>
      <c r="L58" s="34">
        <v>0</v>
      </c>
      <c r="M58" s="34">
        <v>0</v>
      </c>
      <c r="N58" s="34">
        <v>590537.02638000005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78"/>
      <c r="AC58" s="59"/>
      <c r="AD58" s="67"/>
    </row>
    <row r="59" spans="1:30" s="68" customFormat="1" ht="83.25" customHeight="1" x14ac:dyDescent="0.3">
      <c r="A59" s="71" t="s">
        <v>636</v>
      </c>
      <c r="B59" s="64" t="s">
        <v>898</v>
      </c>
      <c r="C59" s="74"/>
      <c r="D59" s="74"/>
      <c r="E59" s="74"/>
      <c r="F59" s="74">
        <v>315255.27</v>
      </c>
      <c r="G59" s="74"/>
      <c r="H59" s="74"/>
      <c r="I59" s="74"/>
      <c r="J59" s="74">
        <v>311841.32429999998</v>
      </c>
      <c r="K59" s="74"/>
      <c r="L59" s="74"/>
      <c r="M59" s="74"/>
      <c r="N59" s="74">
        <v>299954.75131000002</v>
      </c>
      <c r="O59" s="41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73" t="s">
        <v>899</v>
      </c>
      <c r="AC59" s="59" t="s">
        <v>900</v>
      </c>
      <c r="AD59" s="67"/>
    </row>
    <row r="60" spans="1:30" s="68" customFormat="1" ht="83.25" customHeight="1" x14ac:dyDescent="0.3">
      <c r="A60" s="71" t="s">
        <v>637</v>
      </c>
      <c r="B60" s="64" t="s">
        <v>901</v>
      </c>
      <c r="C60" s="74"/>
      <c r="D60" s="74"/>
      <c r="E60" s="74"/>
      <c r="F60" s="74">
        <v>45681.694860000003</v>
      </c>
      <c r="G60" s="74"/>
      <c r="H60" s="74"/>
      <c r="I60" s="74"/>
      <c r="J60" s="74">
        <v>47713.882720000001</v>
      </c>
      <c r="K60" s="74"/>
      <c r="L60" s="74"/>
      <c r="M60" s="74"/>
      <c r="N60" s="74">
        <v>57764.792930000003</v>
      </c>
      <c r="O60" s="41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73" t="s">
        <v>902</v>
      </c>
      <c r="AC60" s="59" t="s">
        <v>895</v>
      </c>
      <c r="AD60" s="67"/>
    </row>
    <row r="61" spans="1:30" s="68" customFormat="1" ht="83.25" customHeight="1" x14ac:dyDescent="0.3">
      <c r="A61" s="71" t="s">
        <v>638</v>
      </c>
      <c r="B61" s="64" t="s">
        <v>904</v>
      </c>
      <c r="C61" s="74"/>
      <c r="D61" s="74"/>
      <c r="E61" s="74"/>
      <c r="F61" s="74">
        <v>174270.14</v>
      </c>
      <c r="G61" s="74"/>
      <c r="H61" s="74"/>
      <c r="I61" s="74"/>
      <c r="J61" s="74">
        <v>119323.35523</v>
      </c>
      <c r="K61" s="74"/>
      <c r="L61" s="74"/>
      <c r="M61" s="74"/>
      <c r="N61" s="74">
        <v>1525.02025</v>
      </c>
      <c r="O61" s="41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73" t="s">
        <v>905</v>
      </c>
      <c r="AC61" s="59" t="s">
        <v>900</v>
      </c>
      <c r="AD61" s="67"/>
    </row>
    <row r="62" spans="1:30" s="68" customFormat="1" ht="83.25" customHeight="1" x14ac:dyDescent="0.3">
      <c r="A62" s="71" t="s">
        <v>639</v>
      </c>
      <c r="B62" s="64" t="s">
        <v>907</v>
      </c>
      <c r="C62" s="74"/>
      <c r="D62" s="74"/>
      <c r="E62" s="74"/>
      <c r="F62" s="74">
        <v>389607.37216999999</v>
      </c>
      <c r="G62" s="74"/>
      <c r="H62" s="74"/>
      <c r="I62" s="74"/>
      <c r="J62" s="74">
        <v>677049.49237999995</v>
      </c>
      <c r="K62" s="74"/>
      <c r="L62" s="74"/>
      <c r="M62" s="74"/>
      <c r="N62" s="74">
        <v>231292.46189000001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73" t="s">
        <v>908</v>
      </c>
      <c r="AC62" s="59" t="s">
        <v>900</v>
      </c>
      <c r="AD62" s="67"/>
    </row>
    <row r="63" spans="1:30" s="68" customFormat="1" ht="86.25" customHeight="1" x14ac:dyDescent="0.3">
      <c r="A63" s="32" t="s">
        <v>641</v>
      </c>
      <c r="B63" s="33" t="s">
        <v>444</v>
      </c>
      <c r="C63" s="72">
        <v>0</v>
      </c>
      <c r="D63" s="72">
        <v>447478.92430000001</v>
      </c>
      <c r="E63" s="72">
        <v>0</v>
      </c>
      <c r="F63" s="72">
        <v>0</v>
      </c>
      <c r="G63" s="72">
        <v>0</v>
      </c>
      <c r="H63" s="72">
        <v>444550</v>
      </c>
      <c r="I63" s="72">
        <v>0</v>
      </c>
      <c r="J63" s="72">
        <v>0</v>
      </c>
      <c r="K63" s="72">
        <v>0</v>
      </c>
      <c r="L63" s="72">
        <v>128121.06</v>
      </c>
      <c r="M63" s="72">
        <v>0</v>
      </c>
      <c r="N63" s="72">
        <v>0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77" t="s">
        <v>909</v>
      </c>
      <c r="AC63" s="79" t="s">
        <v>910</v>
      </c>
      <c r="AD63" s="67"/>
    </row>
    <row r="64" spans="1:30" s="68" customFormat="1" ht="129" customHeight="1" x14ac:dyDescent="0.3">
      <c r="A64" s="32" t="s">
        <v>642</v>
      </c>
      <c r="B64" s="33" t="s">
        <v>37</v>
      </c>
      <c r="C64" s="72">
        <v>0</v>
      </c>
      <c r="D64" s="72">
        <v>20044</v>
      </c>
      <c r="E64" s="72">
        <v>0</v>
      </c>
      <c r="F64" s="72">
        <v>0</v>
      </c>
      <c r="G64" s="72">
        <v>0</v>
      </c>
      <c r="H64" s="72">
        <v>20044</v>
      </c>
      <c r="I64" s="72">
        <v>0</v>
      </c>
      <c r="J64" s="72">
        <v>0</v>
      </c>
      <c r="K64" s="72">
        <v>0</v>
      </c>
      <c r="L64" s="72">
        <v>4291.1400000000003</v>
      </c>
      <c r="M64" s="72">
        <v>0</v>
      </c>
      <c r="N64" s="72">
        <v>0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77" t="s">
        <v>911</v>
      </c>
      <c r="AC64" s="79" t="s">
        <v>910</v>
      </c>
      <c r="AD64" s="67"/>
    </row>
    <row r="65" spans="1:31" s="68" customFormat="1" ht="114" customHeight="1" x14ac:dyDescent="0.3">
      <c r="A65" s="32" t="s">
        <v>643</v>
      </c>
      <c r="B65" s="80" t="s">
        <v>445</v>
      </c>
      <c r="C65" s="81">
        <v>0</v>
      </c>
      <c r="D65" s="72">
        <v>37145.512000000002</v>
      </c>
      <c r="E65" s="72">
        <v>0</v>
      </c>
      <c r="F65" s="82">
        <v>0</v>
      </c>
      <c r="G65" s="72">
        <v>0</v>
      </c>
      <c r="H65" s="72">
        <v>37145.512000000002</v>
      </c>
      <c r="I65" s="72">
        <v>0</v>
      </c>
      <c r="J65" s="72">
        <v>0</v>
      </c>
      <c r="K65" s="72">
        <v>0</v>
      </c>
      <c r="L65" s="83">
        <v>26145.51</v>
      </c>
      <c r="M65" s="83">
        <v>0</v>
      </c>
      <c r="N65" s="72">
        <v>0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84" t="s">
        <v>912</v>
      </c>
      <c r="AC65" s="85" t="s">
        <v>910</v>
      </c>
      <c r="AD65" s="75"/>
      <c r="AE65" s="86"/>
    </row>
    <row r="66" spans="1:31" s="68" customFormat="1" ht="83.25" customHeight="1" x14ac:dyDescent="0.3">
      <c r="A66" s="32" t="s">
        <v>652</v>
      </c>
      <c r="B66" s="80" t="s">
        <v>653</v>
      </c>
      <c r="C66" s="81"/>
      <c r="D66" s="72">
        <v>21454.2</v>
      </c>
      <c r="E66" s="72">
        <v>0</v>
      </c>
      <c r="F66" s="72">
        <v>20835.77</v>
      </c>
      <c r="G66" s="72">
        <v>0</v>
      </c>
      <c r="H66" s="72">
        <v>21454.2</v>
      </c>
      <c r="I66" s="72">
        <v>0</v>
      </c>
      <c r="J66" s="72">
        <v>20835.77</v>
      </c>
      <c r="K66" s="72">
        <v>0</v>
      </c>
      <c r="L66" s="83">
        <v>32537.99784</v>
      </c>
      <c r="M66" s="83">
        <v>0</v>
      </c>
      <c r="N66" s="72">
        <v>84501.47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84"/>
      <c r="AC66" s="85"/>
      <c r="AD66" s="67"/>
    </row>
    <row r="67" spans="1:31" s="68" customFormat="1" ht="120" customHeight="1" x14ac:dyDescent="0.3">
      <c r="A67" s="284" t="s">
        <v>655</v>
      </c>
      <c r="B67" s="87" t="s">
        <v>654</v>
      </c>
      <c r="C67" s="88"/>
      <c r="D67" s="74">
        <v>21454.2</v>
      </c>
      <c r="E67" s="74">
        <v>0</v>
      </c>
      <c r="F67" s="74">
        <v>20835.77</v>
      </c>
      <c r="G67" s="74"/>
      <c r="H67" s="74">
        <v>21454.2</v>
      </c>
      <c r="I67" s="74">
        <v>0</v>
      </c>
      <c r="J67" s="74">
        <v>20835.77</v>
      </c>
      <c r="K67" s="74"/>
      <c r="L67" s="74">
        <v>21454.2</v>
      </c>
      <c r="M67" s="74"/>
      <c r="N67" s="74">
        <v>84501.47</v>
      </c>
      <c r="O67" s="41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288" t="s">
        <v>914</v>
      </c>
      <c r="AC67" s="290" t="s">
        <v>895</v>
      </c>
      <c r="AD67" s="67"/>
    </row>
    <row r="68" spans="1:31" s="68" customFormat="1" ht="83.25" customHeight="1" x14ac:dyDescent="0.3">
      <c r="A68" s="285"/>
      <c r="B68" s="87" t="s">
        <v>913</v>
      </c>
      <c r="C68" s="88"/>
      <c r="D68" s="74"/>
      <c r="E68" s="74"/>
      <c r="F68" s="74"/>
      <c r="G68" s="74"/>
      <c r="H68" s="74"/>
      <c r="I68" s="74"/>
      <c r="J68" s="74"/>
      <c r="K68" s="74"/>
      <c r="L68" s="74">
        <v>11083.797839999999</v>
      </c>
      <c r="M68" s="74"/>
      <c r="N68" s="74"/>
      <c r="O68" s="4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289"/>
      <c r="AC68" s="283"/>
      <c r="AD68" s="67"/>
    </row>
    <row r="69" spans="1:31" s="68" customFormat="1" ht="83.25" customHeight="1" x14ac:dyDescent="0.3">
      <c r="A69" s="187" t="s">
        <v>859</v>
      </c>
      <c r="B69" s="80" t="s">
        <v>915</v>
      </c>
      <c r="C69" s="89"/>
      <c r="D69" s="34">
        <v>2119.3757300000002</v>
      </c>
      <c r="E69" s="34">
        <v>43.25</v>
      </c>
      <c r="F69" s="34"/>
      <c r="G69" s="34"/>
      <c r="H69" s="34">
        <v>2053.3757300000002</v>
      </c>
      <c r="I69" s="34">
        <v>41.91</v>
      </c>
      <c r="J69" s="34"/>
      <c r="K69" s="34"/>
      <c r="L69" s="34">
        <v>2053.38</v>
      </c>
      <c r="M69" s="34">
        <v>41.91</v>
      </c>
      <c r="N69" s="34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90" t="s">
        <v>944</v>
      </c>
      <c r="AC69" s="91" t="s">
        <v>945</v>
      </c>
      <c r="AD69" s="67"/>
    </row>
    <row r="70" spans="1:31" s="68" customFormat="1" ht="83.25" hidden="1" customHeight="1" x14ac:dyDescent="0.3">
      <c r="A70" s="64" t="s">
        <v>431</v>
      </c>
      <c r="B70" s="64" t="s">
        <v>443</v>
      </c>
      <c r="C70" s="69"/>
      <c r="D70" s="69" t="e">
        <f>SUM(#REF!)</f>
        <v>#REF!</v>
      </c>
      <c r="E70" s="69" t="e">
        <f>SUM(#REF!)</f>
        <v>#REF!</v>
      </c>
      <c r="F70" s="69" t="e">
        <f>SUM(#REF!)</f>
        <v>#REF!</v>
      </c>
      <c r="G70" s="69" t="e">
        <f>SUM(#REF!)</f>
        <v>#REF!</v>
      </c>
      <c r="H70" s="34">
        <v>2053.3757300000002</v>
      </c>
      <c r="I70" s="69" t="e">
        <f>SUM(#REF!)</f>
        <v>#REF!</v>
      </c>
      <c r="J70" s="69" t="e">
        <f>SUM(#REF!)</f>
        <v>#REF!</v>
      </c>
      <c r="K70" s="69" t="e">
        <f>SUM(#REF!)</f>
        <v>#REF!</v>
      </c>
      <c r="L70" s="34">
        <v>2053.38</v>
      </c>
      <c r="M70" s="69" t="e">
        <f>SUM(#REF!)</f>
        <v>#REF!</v>
      </c>
      <c r="N70" s="69" t="e">
        <f>SUM(#REF!)</f>
        <v>#REF!</v>
      </c>
      <c r="O70" s="6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6"/>
      <c r="AC70" s="64"/>
      <c r="AD70" s="67"/>
    </row>
    <row r="71" spans="1:31" s="68" customFormat="1" ht="83.25" hidden="1" customHeight="1" x14ac:dyDescent="0.3">
      <c r="A71" s="64" t="s">
        <v>636</v>
      </c>
      <c r="B71" s="64" t="s">
        <v>614</v>
      </c>
      <c r="C71" s="69"/>
      <c r="D71" s="69"/>
      <c r="E71" s="69"/>
      <c r="F71" s="69">
        <v>315255.27</v>
      </c>
      <c r="G71" s="69"/>
      <c r="H71" s="34">
        <v>2053.3757300000002</v>
      </c>
      <c r="I71" s="69"/>
      <c r="J71" s="69">
        <v>298186.62150000001</v>
      </c>
      <c r="K71" s="69"/>
      <c r="L71" s="34">
        <v>2053.38</v>
      </c>
      <c r="M71" s="69"/>
      <c r="N71" s="69">
        <v>45550.81</v>
      </c>
      <c r="O71" s="64" t="s">
        <v>615</v>
      </c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6" t="s">
        <v>615</v>
      </c>
      <c r="AC71" s="64"/>
      <c r="AD71" s="67"/>
    </row>
    <row r="72" spans="1:31" s="68" customFormat="1" ht="83.25" hidden="1" customHeight="1" x14ac:dyDescent="0.3">
      <c r="A72" s="64" t="s">
        <v>637</v>
      </c>
      <c r="B72" s="64" t="s">
        <v>617</v>
      </c>
      <c r="C72" s="69"/>
      <c r="D72" s="69"/>
      <c r="E72" s="69"/>
      <c r="F72" s="69">
        <v>45681.7</v>
      </c>
      <c r="G72" s="69"/>
      <c r="H72" s="34">
        <v>2053.3757300000002</v>
      </c>
      <c r="I72" s="69"/>
      <c r="J72" s="69">
        <v>52935.498630000002</v>
      </c>
      <c r="K72" s="69"/>
      <c r="L72" s="34">
        <v>2053.38</v>
      </c>
      <c r="M72" s="69"/>
      <c r="N72" s="69">
        <v>5401.58</v>
      </c>
      <c r="O72" s="64" t="s">
        <v>618</v>
      </c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6" t="s">
        <v>618</v>
      </c>
      <c r="AC72" s="64"/>
      <c r="AD72" s="67"/>
    </row>
    <row r="73" spans="1:31" s="68" customFormat="1" ht="83.25" hidden="1" customHeight="1" x14ac:dyDescent="0.3">
      <c r="A73" s="64" t="s">
        <v>638</v>
      </c>
      <c r="B73" s="64" t="s">
        <v>619</v>
      </c>
      <c r="C73" s="69"/>
      <c r="D73" s="69"/>
      <c r="E73" s="69"/>
      <c r="F73" s="69">
        <v>174270.14</v>
      </c>
      <c r="G73" s="69"/>
      <c r="H73" s="34">
        <v>2053.3757300000002</v>
      </c>
      <c r="I73" s="69"/>
      <c r="J73" s="69"/>
      <c r="K73" s="69"/>
      <c r="L73" s="34">
        <v>2053.38</v>
      </c>
      <c r="M73" s="69"/>
      <c r="N73" s="69"/>
      <c r="O73" s="64" t="s">
        <v>620</v>
      </c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6" t="s">
        <v>620</v>
      </c>
      <c r="AC73" s="64"/>
      <c r="AD73" s="67"/>
    </row>
    <row r="74" spans="1:31" s="68" customFormat="1" ht="83.25" hidden="1" customHeight="1" x14ac:dyDescent="0.3">
      <c r="A74" s="64" t="s">
        <v>639</v>
      </c>
      <c r="B74" s="64" t="s">
        <v>872</v>
      </c>
      <c r="C74" s="69"/>
      <c r="D74" s="69"/>
      <c r="E74" s="69"/>
      <c r="F74" s="69">
        <v>389607.37</v>
      </c>
      <c r="G74" s="69"/>
      <c r="H74" s="34">
        <v>2053.3757300000002</v>
      </c>
      <c r="I74" s="69"/>
      <c r="J74" s="69"/>
      <c r="K74" s="69"/>
      <c r="L74" s="34">
        <v>2053.38</v>
      </c>
      <c r="M74" s="69"/>
      <c r="N74" s="69"/>
      <c r="O74" s="64" t="s">
        <v>621</v>
      </c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6" t="s">
        <v>621</v>
      </c>
      <c r="AC74" s="64"/>
      <c r="AD74" s="67"/>
    </row>
    <row r="75" spans="1:31" s="68" customFormat="1" ht="0.75" customHeight="1" x14ac:dyDescent="0.3">
      <c r="A75" s="64" t="s">
        <v>640</v>
      </c>
      <c r="B75" s="64" t="s">
        <v>622</v>
      </c>
      <c r="C75" s="69"/>
      <c r="D75" s="69"/>
      <c r="E75" s="69"/>
      <c r="F75" s="69"/>
      <c r="G75" s="69"/>
      <c r="H75" s="34">
        <v>2053.3757300000002</v>
      </c>
      <c r="I75" s="69"/>
      <c r="J75" s="69"/>
      <c r="K75" s="69"/>
      <c r="L75" s="34">
        <v>2053.38</v>
      </c>
      <c r="M75" s="69"/>
      <c r="N75" s="69"/>
      <c r="O75" s="64" t="s">
        <v>623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6" t="s">
        <v>623</v>
      </c>
      <c r="AC75" s="64"/>
      <c r="AD75" s="67"/>
    </row>
    <row r="76" spans="1:31" s="98" customFormat="1" ht="85.5" hidden="1" customHeight="1" x14ac:dyDescent="0.25">
      <c r="A76" s="92" t="s">
        <v>700</v>
      </c>
      <c r="B76" s="59" t="s">
        <v>341</v>
      </c>
      <c r="C76" s="74">
        <v>0</v>
      </c>
      <c r="D76" s="93">
        <v>1605.4590000000001</v>
      </c>
      <c r="E76" s="93">
        <v>123.84996000000001</v>
      </c>
      <c r="F76" s="74">
        <v>0</v>
      </c>
      <c r="G76" s="74">
        <v>0</v>
      </c>
      <c r="H76" s="34">
        <v>2053.3757300000002</v>
      </c>
      <c r="I76" s="74">
        <v>0</v>
      </c>
      <c r="J76" s="74">
        <v>0</v>
      </c>
      <c r="K76" s="74">
        <v>0</v>
      </c>
      <c r="L76" s="34">
        <v>2053.38</v>
      </c>
      <c r="M76" s="74">
        <v>0</v>
      </c>
      <c r="N76" s="74">
        <v>0</v>
      </c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5" t="s">
        <v>329</v>
      </c>
      <c r="AC76" s="96"/>
      <c r="AD76" s="97"/>
    </row>
    <row r="77" spans="1:31" s="98" customFormat="1" ht="85.5" hidden="1" customHeight="1" x14ac:dyDescent="0.25">
      <c r="A77" s="92" t="s">
        <v>701</v>
      </c>
      <c r="B77" s="59" t="s">
        <v>342</v>
      </c>
      <c r="C77" s="74">
        <v>0</v>
      </c>
      <c r="D77" s="93">
        <v>2832.9589999999998</v>
      </c>
      <c r="E77" s="93">
        <v>218.54274000000001</v>
      </c>
      <c r="F77" s="74">
        <v>0</v>
      </c>
      <c r="G77" s="74">
        <v>0</v>
      </c>
      <c r="H77" s="34">
        <v>2053.3757300000002</v>
      </c>
      <c r="I77" s="74">
        <v>0</v>
      </c>
      <c r="J77" s="74">
        <v>0</v>
      </c>
      <c r="K77" s="74">
        <v>0</v>
      </c>
      <c r="L77" s="34">
        <v>2053.38</v>
      </c>
      <c r="M77" s="74">
        <v>0</v>
      </c>
      <c r="N77" s="74">
        <v>0</v>
      </c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5" t="s">
        <v>329</v>
      </c>
      <c r="AC77" s="96"/>
      <c r="AD77" s="97"/>
    </row>
    <row r="78" spans="1:31" s="98" customFormat="1" ht="85.5" hidden="1" customHeight="1" x14ac:dyDescent="0.25">
      <c r="A78" s="92" t="s">
        <v>702</v>
      </c>
      <c r="B78" s="59" t="s">
        <v>343</v>
      </c>
      <c r="C78" s="74">
        <v>0</v>
      </c>
      <c r="D78" s="93">
        <v>1932.6590000000001</v>
      </c>
      <c r="E78" s="93">
        <v>167.70000000000002</v>
      </c>
      <c r="F78" s="74">
        <v>0</v>
      </c>
      <c r="G78" s="74">
        <v>0</v>
      </c>
      <c r="H78" s="34">
        <v>2053.3757300000002</v>
      </c>
      <c r="I78" s="74">
        <v>0</v>
      </c>
      <c r="J78" s="74">
        <v>0</v>
      </c>
      <c r="K78" s="74">
        <v>0</v>
      </c>
      <c r="L78" s="34">
        <v>2053.38</v>
      </c>
      <c r="M78" s="74">
        <v>0</v>
      </c>
      <c r="N78" s="74">
        <v>0</v>
      </c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5" t="s">
        <v>329</v>
      </c>
      <c r="AC78" s="96"/>
      <c r="AD78" s="97"/>
    </row>
    <row r="79" spans="1:31" s="98" customFormat="1" ht="85.5" hidden="1" customHeight="1" x14ac:dyDescent="0.25">
      <c r="A79" s="92" t="s">
        <v>703</v>
      </c>
      <c r="B79" s="59" t="s">
        <v>344</v>
      </c>
      <c r="C79" s="74">
        <v>0</v>
      </c>
      <c r="D79" s="93">
        <v>1403.23</v>
      </c>
      <c r="E79" s="93">
        <v>121.613271</v>
      </c>
      <c r="F79" s="74">
        <v>0</v>
      </c>
      <c r="G79" s="74">
        <v>0</v>
      </c>
      <c r="H79" s="34">
        <v>2053.3757300000002</v>
      </c>
      <c r="I79" s="74">
        <v>0</v>
      </c>
      <c r="J79" s="74">
        <v>0</v>
      </c>
      <c r="K79" s="74">
        <v>0</v>
      </c>
      <c r="L79" s="34">
        <v>2053.38</v>
      </c>
      <c r="M79" s="74">
        <v>0</v>
      </c>
      <c r="N79" s="74">
        <v>0</v>
      </c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5" t="s">
        <v>329</v>
      </c>
      <c r="AC79" s="96"/>
      <c r="AD79" s="97"/>
    </row>
    <row r="80" spans="1:31" s="98" customFormat="1" ht="85.5" hidden="1" customHeight="1" x14ac:dyDescent="0.25">
      <c r="A80" s="92" t="s">
        <v>704</v>
      </c>
      <c r="B80" s="59" t="s">
        <v>345</v>
      </c>
      <c r="C80" s="74">
        <v>0</v>
      </c>
      <c r="D80" s="93">
        <v>38051.1</v>
      </c>
      <c r="E80" s="93">
        <v>3297.7619999999997</v>
      </c>
      <c r="F80" s="74">
        <v>0</v>
      </c>
      <c r="G80" s="74">
        <v>0</v>
      </c>
      <c r="H80" s="34">
        <v>2053.3757300000002</v>
      </c>
      <c r="I80" s="74">
        <v>0</v>
      </c>
      <c r="J80" s="74">
        <v>0</v>
      </c>
      <c r="K80" s="74">
        <v>0</v>
      </c>
      <c r="L80" s="34">
        <v>2053.38</v>
      </c>
      <c r="M80" s="74">
        <v>0</v>
      </c>
      <c r="N80" s="74">
        <v>0</v>
      </c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5" t="s">
        <v>329</v>
      </c>
      <c r="AC80" s="96"/>
      <c r="AD80" s="97"/>
    </row>
    <row r="81" spans="1:30" s="98" customFormat="1" ht="85.5" hidden="1" customHeight="1" x14ac:dyDescent="0.25">
      <c r="A81" s="92" t="s">
        <v>705</v>
      </c>
      <c r="B81" s="59" t="s">
        <v>346</v>
      </c>
      <c r="C81" s="74">
        <v>0</v>
      </c>
      <c r="D81" s="93">
        <v>760.90099999999995</v>
      </c>
      <c r="E81" s="93">
        <v>113.05008000000001</v>
      </c>
      <c r="F81" s="74">
        <v>0</v>
      </c>
      <c r="G81" s="74">
        <v>0</v>
      </c>
      <c r="H81" s="34">
        <v>2053.3757300000002</v>
      </c>
      <c r="I81" s="74">
        <v>0</v>
      </c>
      <c r="J81" s="74">
        <v>0</v>
      </c>
      <c r="K81" s="74">
        <v>0</v>
      </c>
      <c r="L81" s="34">
        <v>2053.38</v>
      </c>
      <c r="M81" s="74">
        <v>0</v>
      </c>
      <c r="N81" s="74">
        <v>0</v>
      </c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5" t="s">
        <v>329</v>
      </c>
      <c r="AC81" s="96"/>
      <c r="AD81" s="97"/>
    </row>
    <row r="82" spans="1:30" s="98" customFormat="1" ht="85.5" hidden="1" customHeight="1" x14ac:dyDescent="0.25">
      <c r="A82" s="92" t="s">
        <v>706</v>
      </c>
      <c r="B82" s="59" t="s">
        <v>347</v>
      </c>
      <c r="C82" s="74">
        <v>0</v>
      </c>
      <c r="D82" s="93">
        <v>1564.925</v>
      </c>
      <c r="E82" s="93">
        <v>64.244699999999995</v>
      </c>
      <c r="F82" s="74">
        <v>0</v>
      </c>
      <c r="G82" s="74">
        <v>0</v>
      </c>
      <c r="H82" s="34">
        <v>2053.3757300000002</v>
      </c>
      <c r="I82" s="74">
        <v>0</v>
      </c>
      <c r="J82" s="74">
        <v>0</v>
      </c>
      <c r="K82" s="74">
        <v>0</v>
      </c>
      <c r="L82" s="34">
        <v>2053.38</v>
      </c>
      <c r="M82" s="74">
        <v>0</v>
      </c>
      <c r="N82" s="74">
        <v>0</v>
      </c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5" t="s">
        <v>329</v>
      </c>
      <c r="AC82" s="96"/>
      <c r="AD82" s="97"/>
    </row>
    <row r="83" spans="1:30" s="98" customFormat="1" ht="85.5" hidden="1" customHeight="1" x14ac:dyDescent="0.25">
      <c r="A83" s="92" t="s">
        <v>707</v>
      </c>
      <c r="B83" s="59" t="s">
        <v>348</v>
      </c>
      <c r="C83" s="74">
        <v>0</v>
      </c>
      <c r="D83" s="93">
        <v>1726.883</v>
      </c>
      <c r="E83" s="93">
        <v>70.902779999999993</v>
      </c>
      <c r="F83" s="74">
        <v>0</v>
      </c>
      <c r="G83" s="74">
        <v>0</v>
      </c>
      <c r="H83" s="34">
        <v>2053.3757300000002</v>
      </c>
      <c r="I83" s="74">
        <v>0</v>
      </c>
      <c r="J83" s="74">
        <v>0</v>
      </c>
      <c r="K83" s="74">
        <v>0</v>
      </c>
      <c r="L83" s="34">
        <v>2053.38</v>
      </c>
      <c r="M83" s="74">
        <v>0</v>
      </c>
      <c r="N83" s="74">
        <v>0</v>
      </c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5" t="s">
        <v>329</v>
      </c>
      <c r="AC83" s="96"/>
      <c r="AD83" s="97"/>
    </row>
    <row r="84" spans="1:30" s="98" customFormat="1" ht="85.5" hidden="1" customHeight="1" x14ac:dyDescent="0.25">
      <c r="A84" s="92" t="s">
        <v>708</v>
      </c>
      <c r="B84" s="59" t="s">
        <v>349</v>
      </c>
      <c r="C84" s="74">
        <v>0</v>
      </c>
      <c r="D84" s="93">
        <v>1609.413</v>
      </c>
      <c r="E84" s="93">
        <v>66.079260000000005</v>
      </c>
      <c r="F84" s="74">
        <v>0</v>
      </c>
      <c r="G84" s="74">
        <v>0</v>
      </c>
      <c r="H84" s="34">
        <v>2053.3757300000002</v>
      </c>
      <c r="I84" s="74">
        <v>0</v>
      </c>
      <c r="J84" s="74">
        <v>0</v>
      </c>
      <c r="K84" s="74">
        <v>0</v>
      </c>
      <c r="L84" s="34">
        <v>2053.38</v>
      </c>
      <c r="M84" s="74">
        <v>0</v>
      </c>
      <c r="N84" s="74">
        <v>0</v>
      </c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5" t="s">
        <v>329</v>
      </c>
      <c r="AC84" s="96"/>
      <c r="AD84" s="97"/>
    </row>
    <row r="85" spans="1:30" s="98" customFormat="1" ht="85.5" hidden="1" customHeight="1" x14ac:dyDescent="0.25">
      <c r="A85" s="92" t="s">
        <v>709</v>
      </c>
      <c r="B85" s="59" t="s">
        <v>350</v>
      </c>
      <c r="C85" s="74">
        <v>0</v>
      </c>
      <c r="D85" s="93">
        <v>1335.8</v>
      </c>
      <c r="E85" s="93">
        <v>117.04758000000001</v>
      </c>
      <c r="F85" s="74">
        <v>0</v>
      </c>
      <c r="G85" s="74">
        <v>0</v>
      </c>
      <c r="H85" s="34">
        <v>2053.3757300000002</v>
      </c>
      <c r="I85" s="74">
        <v>0</v>
      </c>
      <c r="J85" s="74">
        <v>0</v>
      </c>
      <c r="K85" s="74">
        <v>0</v>
      </c>
      <c r="L85" s="34">
        <v>2053.38</v>
      </c>
      <c r="M85" s="74">
        <v>0</v>
      </c>
      <c r="N85" s="74">
        <v>0</v>
      </c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5" t="s">
        <v>329</v>
      </c>
      <c r="AC85" s="96"/>
      <c r="AD85" s="97"/>
    </row>
    <row r="86" spans="1:30" s="98" customFormat="1" ht="85.5" hidden="1" customHeight="1" x14ac:dyDescent="0.25">
      <c r="A86" s="92" t="s">
        <v>710</v>
      </c>
      <c r="B86" s="59" t="s">
        <v>351</v>
      </c>
      <c r="C86" s="74">
        <v>0</v>
      </c>
      <c r="D86" s="93">
        <v>15899.782999999999</v>
      </c>
      <c r="E86" s="93">
        <v>1691.88786</v>
      </c>
      <c r="F86" s="74">
        <v>0</v>
      </c>
      <c r="G86" s="74">
        <v>0</v>
      </c>
      <c r="H86" s="34">
        <v>2053.3757300000002</v>
      </c>
      <c r="I86" s="74">
        <v>0</v>
      </c>
      <c r="J86" s="74">
        <v>0</v>
      </c>
      <c r="K86" s="74">
        <v>0</v>
      </c>
      <c r="L86" s="34">
        <v>2053.38</v>
      </c>
      <c r="M86" s="74">
        <v>0</v>
      </c>
      <c r="N86" s="74">
        <v>0</v>
      </c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5" t="s">
        <v>329</v>
      </c>
      <c r="AC86" s="96"/>
      <c r="AD86" s="97"/>
    </row>
    <row r="87" spans="1:30" s="98" customFormat="1" ht="85.5" hidden="1" customHeight="1" x14ac:dyDescent="0.25">
      <c r="A87" s="92" t="s">
        <v>711</v>
      </c>
      <c r="B87" s="59" t="s">
        <v>352</v>
      </c>
      <c r="C87" s="74">
        <v>0</v>
      </c>
      <c r="D87" s="93">
        <v>7682</v>
      </c>
      <c r="E87" s="93">
        <v>592.62216000000001</v>
      </c>
      <c r="F87" s="74">
        <v>0</v>
      </c>
      <c r="G87" s="74">
        <v>0</v>
      </c>
      <c r="H87" s="34">
        <v>2053.3757300000002</v>
      </c>
      <c r="I87" s="74">
        <v>0</v>
      </c>
      <c r="J87" s="74">
        <v>0</v>
      </c>
      <c r="K87" s="74">
        <v>0</v>
      </c>
      <c r="L87" s="34">
        <v>2053.38</v>
      </c>
      <c r="M87" s="74">
        <v>0</v>
      </c>
      <c r="N87" s="74">
        <v>0</v>
      </c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5" t="s">
        <v>329</v>
      </c>
      <c r="AC87" s="96"/>
      <c r="AD87" s="97"/>
    </row>
    <row r="88" spans="1:30" s="98" customFormat="1" ht="85.5" hidden="1" customHeight="1" x14ac:dyDescent="0.25">
      <c r="A88" s="92" t="s">
        <v>712</v>
      </c>
      <c r="B88" s="59" t="s">
        <v>353</v>
      </c>
      <c r="C88" s="74">
        <v>0</v>
      </c>
      <c r="D88" s="93">
        <v>3932.826</v>
      </c>
      <c r="E88" s="93">
        <v>280.31639999999999</v>
      </c>
      <c r="F88" s="74">
        <v>0</v>
      </c>
      <c r="G88" s="74">
        <v>0</v>
      </c>
      <c r="H88" s="34">
        <v>2053.3757300000002</v>
      </c>
      <c r="I88" s="74">
        <v>0</v>
      </c>
      <c r="J88" s="74">
        <v>0</v>
      </c>
      <c r="K88" s="74">
        <v>0</v>
      </c>
      <c r="L88" s="34">
        <v>2053.38</v>
      </c>
      <c r="M88" s="74">
        <v>0</v>
      </c>
      <c r="N88" s="74">
        <v>0</v>
      </c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5" t="s">
        <v>329</v>
      </c>
      <c r="AC88" s="96"/>
      <c r="AD88" s="97"/>
    </row>
    <row r="89" spans="1:30" s="98" customFormat="1" ht="85.5" hidden="1" customHeight="1" x14ac:dyDescent="0.25">
      <c r="A89" s="92" t="s">
        <v>713</v>
      </c>
      <c r="B89" s="59" t="s">
        <v>354</v>
      </c>
      <c r="C89" s="74">
        <v>0</v>
      </c>
      <c r="D89" s="93">
        <v>1694.8869999999999</v>
      </c>
      <c r="E89" s="93">
        <v>114.95796000000001</v>
      </c>
      <c r="F89" s="74">
        <v>0</v>
      </c>
      <c r="G89" s="74">
        <v>0</v>
      </c>
      <c r="H89" s="34">
        <v>2053.3757300000002</v>
      </c>
      <c r="I89" s="74">
        <v>0</v>
      </c>
      <c r="J89" s="74">
        <v>0</v>
      </c>
      <c r="K89" s="74">
        <v>0</v>
      </c>
      <c r="L89" s="34">
        <v>2053.38</v>
      </c>
      <c r="M89" s="74">
        <v>0</v>
      </c>
      <c r="N89" s="74">
        <v>0</v>
      </c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5" t="s">
        <v>329</v>
      </c>
      <c r="AC89" s="96"/>
      <c r="AD89" s="97"/>
    </row>
    <row r="90" spans="1:30" s="98" customFormat="1" ht="85.5" hidden="1" customHeight="1" x14ac:dyDescent="0.25">
      <c r="A90" s="92" t="s">
        <v>714</v>
      </c>
      <c r="B90" s="59" t="s">
        <v>355</v>
      </c>
      <c r="C90" s="74">
        <v>0</v>
      </c>
      <c r="D90" s="93">
        <v>3877.7</v>
      </c>
      <c r="E90" s="93">
        <v>263.06124</v>
      </c>
      <c r="F90" s="74">
        <v>0</v>
      </c>
      <c r="G90" s="74">
        <v>0</v>
      </c>
      <c r="H90" s="34">
        <v>2053.3757300000002</v>
      </c>
      <c r="I90" s="74">
        <v>0</v>
      </c>
      <c r="J90" s="74">
        <v>0</v>
      </c>
      <c r="K90" s="74">
        <v>0</v>
      </c>
      <c r="L90" s="34">
        <v>2053.38</v>
      </c>
      <c r="M90" s="74">
        <v>0</v>
      </c>
      <c r="N90" s="74">
        <v>0</v>
      </c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5" t="s">
        <v>329</v>
      </c>
      <c r="AC90" s="96"/>
      <c r="AD90" s="97"/>
    </row>
    <row r="91" spans="1:30" s="98" customFormat="1" ht="85.5" hidden="1" customHeight="1" x14ac:dyDescent="0.25">
      <c r="A91" s="92" t="s">
        <v>715</v>
      </c>
      <c r="B91" s="59" t="s">
        <v>356</v>
      </c>
      <c r="C91" s="74">
        <v>0</v>
      </c>
      <c r="D91" s="93">
        <v>3942.8330000000001</v>
      </c>
      <c r="E91" s="93">
        <v>380.10850800000003</v>
      </c>
      <c r="F91" s="74">
        <v>0</v>
      </c>
      <c r="G91" s="74">
        <v>0</v>
      </c>
      <c r="H91" s="34">
        <v>2053.3757300000002</v>
      </c>
      <c r="I91" s="74">
        <v>0</v>
      </c>
      <c r="J91" s="74">
        <v>0</v>
      </c>
      <c r="K91" s="74">
        <v>0</v>
      </c>
      <c r="L91" s="34">
        <v>2053.38</v>
      </c>
      <c r="M91" s="74">
        <v>0</v>
      </c>
      <c r="N91" s="74">
        <v>0</v>
      </c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5" t="s">
        <v>329</v>
      </c>
      <c r="AC91" s="96"/>
      <c r="AD91" s="97"/>
    </row>
    <row r="92" spans="1:30" s="98" customFormat="1" ht="85.5" hidden="1" customHeight="1" x14ac:dyDescent="0.25">
      <c r="A92" s="92" t="s">
        <v>716</v>
      </c>
      <c r="B92" s="59" t="s">
        <v>357</v>
      </c>
      <c r="C92" s="74">
        <v>0</v>
      </c>
      <c r="D92" s="93">
        <v>2706.3850000000002</v>
      </c>
      <c r="E92" s="93">
        <v>260.90828399999998</v>
      </c>
      <c r="F92" s="74">
        <v>0</v>
      </c>
      <c r="G92" s="74">
        <v>0</v>
      </c>
      <c r="H92" s="34">
        <v>2053.3757300000002</v>
      </c>
      <c r="I92" s="74">
        <v>0</v>
      </c>
      <c r="J92" s="74">
        <v>0</v>
      </c>
      <c r="K92" s="74">
        <v>0</v>
      </c>
      <c r="L92" s="34">
        <v>2053.38</v>
      </c>
      <c r="M92" s="74">
        <v>0</v>
      </c>
      <c r="N92" s="74">
        <v>0</v>
      </c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5" t="s">
        <v>329</v>
      </c>
      <c r="AC92" s="96"/>
      <c r="AD92" s="97"/>
    </row>
    <row r="93" spans="1:30" s="98" customFormat="1" ht="85.5" hidden="1" customHeight="1" x14ac:dyDescent="0.25">
      <c r="A93" s="92" t="s">
        <v>717</v>
      </c>
      <c r="B93" s="59" t="s">
        <v>358</v>
      </c>
      <c r="C93" s="74">
        <v>0</v>
      </c>
      <c r="D93" s="93">
        <v>2302.1210000000001</v>
      </c>
      <c r="E93" s="93">
        <v>221.93574000000001</v>
      </c>
      <c r="F93" s="74">
        <v>0</v>
      </c>
      <c r="G93" s="74">
        <v>0</v>
      </c>
      <c r="H93" s="34">
        <v>2053.3757300000002</v>
      </c>
      <c r="I93" s="74">
        <v>0</v>
      </c>
      <c r="J93" s="74">
        <v>0</v>
      </c>
      <c r="K93" s="74">
        <v>0</v>
      </c>
      <c r="L93" s="34">
        <v>2053.38</v>
      </c>
      <c r="M93" s="74">
        <v>0</v>
      </c>
      <c r="N93" s="74">
        <v>0</v>
      </c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5" t="s">
        <v>329</v>
      </c>
      <c r="AC93" s="96"/>
      <c r="AD93" s="97"/>
    </row>
    <row r="94" spans="1:30" s="98" customFormat="1" ht="85.5" hidden="1" customHeight="1" x14ac:dyDescent="0.25">
      <c r="A94" s="92" t="s">
        <v>718</v>
      </c>
      <c r="B94" s="59" t="s">
        <v>359</v>
      </c>
      <c r="C94" s="74">
        <v>0</v>
      </c>
      <c r="D94" s="93">
        <v>617.13400000000001</v>
      </c>
      <c r="E94" s="93">
        <v>59.494655999999999</v>
      </c>
      <c r="F94" s="74">
        <v>0</v>
      </c>
      <c r="G94" s="74">
        <v>0</v>
      </c>
      <c r="H94" s="34">
        <v>2053.3757300000002</v>
      </c>
      <c r="I94" s="74">
        <v>0</v>
      </c>
      <c r="J94" s="74">
        <v>0</v>
      </c>
      <c r="K94" s="74">
        <v>0</v>
      </c>
      <c r="L94" s="34">
        <v>2053.38</v>
      </c>
      <c r="M94" s="74">
        <v>0</v>
      </c>
      <c r="N94" s="74">
        <v>0</v>
      </c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5" t="s">
        <v>329</v>
      </c>
      <c r="AC94" s="96"/>
      <c r="AD94" s="97"/>
    </row>
    <row r="95" spans="1:30" s="98" customFormat="1" ht="85.5" hidden="1" customHeight="1" x14ac:dyDescent="0.25">
      <c r="A95" s="92" t="s">
        <v>719</v>
      </c>
      <c r="B95" s="59" t="s">
        <v>360</v>
      </c>
      <c r="C95" s="74">
        <v>0</v>
      </c>
      <c r="D95" s="93">
        <v>1707.393</v>
      </c>
      <c r="E95" s="93">
        <v>164.60074800000001</v>
      </c>
      <c r="F95" s="74">
        <v>0</v>
      </c>
      <c r="G95" s="74">
        <v>0</v>
      </c>
      <c r="H95" s="34">
        <v>2053.3757300000002</v>
      </c>
      <c r="I95" s="74">
        <v>0</v>
      </c>
      <c r="J95" s="74">
        <v>0</v>
      </c>
      <c r="K95" s="74">
        <v>0</v>
      </c>
      <c r="L95" s="34">
        <v>2053.38</v>
      </c>
      <c r="M95" s="74">
        <v>0</v>
      </c>
      <c r="N95" s="74">
        <v>0</v>
      </c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5" t="s">
        <v>329</v>
      </c>
      <c r="AC95" s="96"/>
      <c r="AD95" s="97"/>
    </row>
    <row r="96" spans="1:30" s="98" customFormat="1" ht="85.5" hidden="1" customHeight="1" x14ac:dyDescent="0.25">
      <c r="A96" s="92" t="s">
        <v>720</v>
      </c>
      <c r="B96" s="59" t="s">
        <v>361</v>
      </c>
      <c r="C96" s="74">
        <v>0</v>
      </c>
      <c r="D96" s="93">
        <v>372.83600000000001</v>
      </c>
      <c r="E96" s="93">
        <v>35.943648000000003</v>
      </c>
      <c r="F96" s="74">
        <v>0</v>
      </c>
      <c r="G96" s="74">
        <v>0</v>
      </c>
      <c r="H96" s="34">
        <v>2053.3757300000002</v>
      </c>
      <c r="I96" s="74">
        <v>0</v>
      </c>
      <c r="J96" s="74">
        <v>0</v>
      </c>
      <c r="K96" s="74">
        <v>0</v>
      </c>
      <c r="L96" s="34">
        <v>2053.38</v>
      </c>
      <c r="M96" s="74">
        <v>0</v>
      </c>
      <c r="N96" s="74">
        <v>0</v>
      </c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5" t="s">
        <v>329</v>
      </c>
      <c r="AC96" s="96"/>
      <c r="AD96" s="97"/>
    </row>
    <row r="97" spans="1:30" s="98" customFormat="1" ht="85.5" hidden="1" customHeight="1" x14ac:dyDescent="0.25">
      <c r="A97" s="92" t="s">
        <v>721</v>
      </c>
      <c r="B97" s="59" t="s">
        <v>362</v>
      </c>
      <c r="C97" s="74">
        <v>0</v>
      </c>
      <c r="D97" s="93">
        <v>297.47899999999998</v>
      </c>
      <c r="E97" s="93">
        <v>28.678400400000005</v>
      </c>
      <c r="F97" s="74">
        <v>0</v>
      </c>
      <c r="G97" s="74">
        <v>0</v>
      </c>
      <c r="H97" s="34">
        <v>2053.3757300000002</v>
      </c>
      <c r="I97" s="74">
        <v>0</v>
      </c>
      <c r="J97" s="74">
        <v>0</v>
      </c>
      <c r="K97" s="74">
        <v>0</v>
      </c>
      <c r="L97" s="34">
        <v>2053.38</v>
      </c>
      <c r="M97" s="74">
        <v>0</v>
      </c>
      <c r="N97" s="74">
        <v>0</v>
      </c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5" t="s">
        <v>329</v>
      </c>
      <c r="AC97" s="96"/>
      <c r="AD97" s="97"/>
    </row>
    <row r="98" spans="1:30" s="98" customFormat="1" ht="85.5" hidden="1" customHeight="1" x14ac:dyDescent="0.25">
      <c r="A98" s="92" t="s">
        <v>722</v>
      </c>
      <c r="B98" s="59" t="s">
        <v>363</v>
      </c>
      <c r="C98" s="74">
        <v>0</v>
      </c>
      <c r="D98" s="93">
        <v>2572.5129999999999</v>
      </c>
      <c r="E98" s="93">
        <v>273.62243999999998</v>
      </c>
      <c r="F98" s="74">
        <v>0</v>
      </c>
      <c r="G98" s="74">
        <v>0</v>
      </c>
      <c r="H98" s="34">
        <v>2053.3757300000002</v>
      </c>
      <c r="I98" s="74">
        <v>0</v>
      </c>
      <c r="J98" s="74">
        <v>0</v>
      </c>
      <c r="K98" s="74">
        <v>0</v>
      </c>
      <c r="L98" s="34">
        <v>2053.38</v>
      </c>
      <c r="M98" s="74">
        <v>0</v>
      </c>
      <c r="N98" s="74">
        <v>0</v>
      </c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5" t="s">
        <v>329</v>
      </c>
      <c r="AC98" s="96"/>
      <c r="AD98" s="97"/>
    </row>
    <row r="99" spans="1:30" s="98" customFormat="1" ht="85.5" hidden="1" customHeight="1" x14ac:dyDescent="0.25">
      <c r="A99" s="92" t="s">
        <v>723</v>
      </c>
      <c r="B99" s="59" t="s">
        <v>364</v>
      </c>
      <c r="C99" s="74">
        <v>0</v>
      </c>
      <c r="D99" s="93">
        <v>22526.703000000001</v>
      </c>
      <c r="E99" s="93">
        <v>2171.6759999999999</v>
      </c>
      <c r="F99" s="74">
        <v>0</v>
      </c>
      <c r="G99" s="74">
        <v>0</v>
      </c>
      <c r="H99" s="34">
        <v>2053.3757300000002</v>
      </c>
      <c r="I99" s="74">
        <v>0</v>
      </c>
      <c r="J99" s="74">
        <v>0</v>
      </c>
      <c r="K99" s="74">
        <v>0</v>
      </c>
      <c r="L99" s="34">
        <v>2053.38</v>
      </c>
      <c r="M99" s="74">
        <v>0</v>
      </c>
      <c r="N99" s="74">
        <v>0</v>
      </c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5" t="s">
        <v>329</v>
      </c>
      <c r="AC99" s="96"/>
      <c r="AD99" s="97"/>
    </row>
    <row r="100" spans="1:30" s="98" customFormat="1" ht="85.5" hidden="1" customHeight="1" x14ac:dyDescent="0.25">
      <c r="A100" s="92" t="s">
        <v>724</v>
      </c>
      <c r="B100" s="59" t="s">
        <v>365</v>
      </c>
      <c r="C100" s="74">
        <v>0</v>
      </c>
      <c r="D100" s="93">
        <v>2578.4670000000001</v>
      </c>
      <c r="E100" s="93">
        <v>2171.6759999999999</v>
      </c>
      <c r="F100" s="74">
        <v>0</v>
      </c>
      <c r="G100" s="74">
        <v>0</v>
      </c>
      <c r="H100" s="34">
        <v>2053.3757300000002</v>
      </c>
      <c r="I100" s="74">
        <v>0</v>
      </c>
      <c r="J100" s="74">
        <v>0</v>
      </c>
      <c r="K100" s="74">
        <v>0</v>
      </c>
      <c r="L100" s="34">
        <v>2053.38</v>
      </c>
      <c r="M100" s="74">
        <v>0</v>
      </c>
      <c r="N100" s="74">
        <v>0</v>
      </c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5" t="s">
        <v>329</v>
      </c>
      <c r="AC100" s="96"/>
      <c r="AD100" s="97"/>
    </row>
    <row r="101" spans="1:30" s="98" customFormat="1" ht="85.5" hidden="1" customHeight="1" x14ac:dyDescent="0.25">
      <c r="A101" s="92" t="s">
        <v>725</v>
      </c>
      <c r="B101" s="59" t="s">
        <v>366</v>
      </c>
      <c r="C101" s="74">
        <v>0</v>
      </c>
      <c r="D101" s="93">
        <v>3353.32</v>
      </c>
      <c r="E101" s="93">
        <v>323.27568000000002</v>
      </c>
      <c r="F101" s="74">
        <v>0</v>
      </c>
      <c r="G101" s="74">
        <v>0</v>
      </c>
      <c r="H101" s="34">
        <v>2053.3757300000002</v>
      </c>
      <c r="I101" s="74">
        <v>0</v>
      </c>
      <c r="J101" s="74">
        <v>0</v>
      </c>
      <c r="K101" s="74">
        <v>0</v>
      </c>
      <c r="L101" s="34">
        <v>2053.38</v>
      </c>
      <c r="M101" s="74">
        <v>0</v>
      </c>
      <c r="N101" s="74">
        <v>0</v>
      </c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5" t="s">
        <v>329</v>
      </c>
      <c r="AC101" s="96"/>
      <c r="AD101" s="97"/>
    </row>
    <row r="102" spans="1:30" s="98" customFormat="1" ht="85.5" hidden="1" customHeight="1" x14ac:dyDescent="0.25">
      <c r="A102" s="92" t="s">
        <v>726</v>
      </c>
      <c r="B102" s="59" t="s">
        <v>367</v>
      </c>
      <c r="C102" s="74">
        <v>0</v>
      </c>
      <c r="D102" s="93">
        <v>9621.8580000000002</v>
      </c>
      <c r="E102" s="93">
        <v>927.59082000000012</v>
      </c>
      <c r="F102" s="74">
        <v>0</v>
      </c>
      <c r="G102" s="74">
        <v>0</v>
      </c>
      <c r="H102" s="34">
        <v>2053.3757300000002</v>
      </c>
      <c r="I102" s="74">
        <v>0</v>
      </c>
      <c r="J102" s="74">
        <v>0</v>
      </c>
      <c r="K102" s="74">
        <v>0</v>
      </c>
      <c r="L102" s="34">
        <v>2053.38</v>
      </c>
      <c r="M102" s="74">
        <v>0</v>
      </c>
      <c r="N102" s="74">
        <v>0</v>
      </c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5" t="s">
        <v>329</v>
      </c>
      <c r="AC102" s="96"/>
      <c r="AD102" s="97"/>
    </row>
    <row r="103" spans="1:30" s="98" customFormat="1" ht="85.5" hidden="1" customHeight="1" x14ac:dyDescent="0.25">
      <c r="A103" s="92" t="s">
        <v>727</v>
      </c>
      <c r="B103" s="59" t="s">
        <v>368</v>
      </c>
      <c r="C103" s="74">
        <v>0</v>
      </c>
      <c r="D103" s="93">
        <v>1494.4860000000001</v>
      </c>
      <c r="E103" s="93">
        <v>205.8732</v>
      </c>
      <c r="F103" s="74">
        <v>0</v>
      </c>
      <c r="G103" s="74">
        <v>0</v>
      </c>
      <c r="H103" s="34">
        <v>2053.3757300000002</v>
      </c>
      <c r="I103" s="74">
        <v>0</v>
      </c>
      <c r="J103" s="74">
        <v>0</v>
      </c>
      <c r="K103" s="74">
        <v>0</v>
      </c>
      <c r="L103" s="34">
        <v>2053.38</v>
      </c>
      <c r="M103" s="74">
        <v>0</v>
      </c>
      <c r="N103" s="74">
        <v>0</v>
      </c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5" t="s">
        <v>329</v>
      </c>
      <c r="AC103" s="96"/>
      <c r="AD103" s="97"/>
    </row>
    <row r="104" spans="1:30" s="98" customFormat="1" ht="85.5" hidden="1" customHeight="1" x14ac:dyDescent="0.25">
      <c r="A104" s="92" t="s">
        <v>728</v>
      </c>
      <c r="B104" s="59" t="s">
        <v>369</v>
      </c>
      <c r="C104" s="74">
        <v>0</v>
      </c>
      <c r="D104" s="93">
        <v>1529.6010000000001</v>
      </c>
      <c r="E104" s="93">
        <v>210.71075999999999</v>
      </c>
      <c r="F104" s="74">
        <v>0</v>
      </c>
      <c r="G104" s="74">
        <v>0</v>
      </c>
      <c r="H104" s="34">
        <v>2053.3757300000002</v>
      </c>
      <c r="I104" s="74">
        <v>0</v>
      </c>
      <c r="J104" s="74">
        <v>0</v>
      </c>
      <c r="K104" s="74">
        <v>0</v>
      </c>
      <c r="L104" s="34">
        <v>2053.38</v>
      </c>
      <c r="M104" s="74">
        <v>0</v>
      </c>
      <c r="N104" s="74">
        <v>0</v>
      </c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5" t="s">
        <v>329</v>
      </c>
      <c r="AC104" s="96"/>
      <c r="AD104" s="97"/>
    </row>
    <row r="105" spans="1:30" s="98" customFormat="1" ht="85.5" hidden="1" customHeight="1" x14ac:dyDescent="0.25">
      <c r="A105" s="92" t="s">
        <v>729</v>
      </c>
      <c r="B105" s="59" t="s">
        <v>370</v>
      </c>
      <c r="C105" s="74">
        <v>0</v>
      </c>
      <c r="D105" s="93">
        <v>1662.874</v>
      </c>
      <c r="E105" s="93">
        <v>229.06961999999999</v>
      </c>
      <c r="F105" s="74">
        <v>0</v>
      </c>
      <c r="G105" s="74">
        <v>0</v>
      </c>
      <c r="H105" s="34">
        <v>2053.3757300000002</v>
      </c>
      <c r="I105" s="74">
        <v>0</v>
      </c>
      <c r="J105" s="74">
        <v>0</v>
      </c>
      <c r="K105" s="74">
        <v>0</v>
      </c>
      <c r="L105" s="34">
        <v>2053.38</v>
      </c>
      <c r="M105" s="74">
        <v>0</v>
      </c>
      <c r="N105" s="74">
        <v>0</v>
      </c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5" t="s">
        <v>329</v>
      </c>
      <c r="AC105" s="96"/>
      <c r="AD105" s="97"/>
    </row>
    <row r="106" spans="1:30" s="98" customFormat="1" ht="85.5" hidden="1" customHeight="1" x14ac:dyDescent="0.25">
      <c r="A106" s="92" t="s">
        <v>730</v>
      </c>
      <c r="B106" s="59" t="s">
        <v>371</v>
      </c>
      <c r="C106" s="74">
        <v>0</v>
      </c>
      <c r="D106" s="93">
        <v>2717.7190000000001</v>
      </c>
      <c r="E106" s="93">
        <v>374.37972000000002</v>
      </c>
      <c r="F106" s="74">
        <v>0</v>
      </c>
      <c r="G106" s="74">
        <v>0</v>
      </c>
      <c r="H106" s="34">
        <v>2053.3757300000002</v>
      </c>
      <c r="I106" s="74">
        <v>0</v>
      </c>
      <c r="J106" s="74">
        <v>0</v>
      </c>
      <c r="K106" s="74">
        <v>0</v>
      </c>
      <c r="L106" s="34">
        <v>2053.38</v>
      </c>
      <c r="M106" s="74">
        <v>0</v>
      </c>
      <c r="N106" s="74">
        <v>0</v>
      </c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5" t="s">
        <v>329</v>
      </c>
      <c r="AC106" s="96"/>
      <c r="AD106" s="97"/>
    </row>
    <row r="107" spans="1:30" s="98" customFormat="1" ht="85.5" hidden="1" customHeight="1" x14ac:dyDescent="0.25">
      <c r="A107" s="92" t="s">
        <v>731</v>
      </c>
      <c r="B107" s="59" t="s">
        <v>372</v>
      </c>
      <c r="C107" s="74">
        <v>0</v>
      </c>
      <c r="D107" s="93">
        <v>779.10699999999997</v>
      </c>
      <c r="E107" s="93">
        <v>107.32566000000001</v>
      </c>
      <c r="F107" s="74">
        <v>0</v>
      </c>
      <c r="G107" s="74">
        <v>0</v>
      </c>
      <c r="H107" s="34">
        <v>2053.3757300000002</v>
      </c>
      <c r="I107" s="74">
        <v>0</v>
      </c>
      <c r="J107" s="74">
        <v>0</v>
      </c>
      <c r="K107" s="74">
        <v>0</v>
      </c>
      <c r="L107" s="34">
        <v>2053.38</v>
      </c>
      <c r="M107" s="74">
        <v>0</v>
      </c>
      <c r="N107" s="74">
        <v>0</v>
      </c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5" t="s">
        <v>329</v>
      </c>
      <c r="AC107" s="96"/>
      <c r="AD107" s="97"/>
    </row>
    <row r="108" spans="1:30" s="98" customFormat="1" ht="85.5" hidden="1" customHeight="1" x14ac:dyDescent="0.25">
      <c r="A108" s="92" t="s">
        <v>732</v>
      </c>
      <c r="B108" s="59" t="s">
        <v>373</v>
      </c>
      <c r="C108" s="74">
        <v>0</v>
      </c>
      <c r="D108" s="93">
        <v>630.43399999999997</v>
      </c>
      <c r="E108" s="93">
        <v>86.845979999999997</v>
      </c>
      <c r="F108" s="74">
        <v>0</v>
      </c>
      <c r="G108" s="74">
        <v>0</v>
      </c>
      <c r="H108" s="34">
        <v>2053.3757300000002</v>
      </c>
      <c r="I108" s="74">
        <v>0</v>
      </c>
      <c r="J108" s="74">
        <v>0</v>
      </c>
      <c r="K108" s="74">
        <v>0</v>
      </c>
      <c r="L108" s="34">
        <v>2053.38</v>
      </c>
      <c r="M108" s="74">
        <v>0</v>
      </c>
      <c r="N108" s="74">
        <v>0</v>
      </c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5" t="s">
        <v>329</v>
      </c>
      <c r="AC108" s="96"/>
      <c r="AD108" s="97"/>
    </row>
    <row r="109" spans="1:30" s="98" customFormat="1" ht="85.5" hidden="1" customHeight="1" x14ac:dyDescent="0.25">
      <c r="A109" s="92" t="s">
        <v>733</v>
      </c>
      <c r="B109" s="59" t="s">
        <v>374</v>
      </c>
      <c r="C109" s="74">
        <v>0</v>
      </c>
      <c r="D109" s="93">
        <v>268.70499999999998</v>
      </c>
      <c r="E109" s="93">
        <v>37.015680000000003</v>
      </c>
      <c r="F109" s="74">
        <v>0</v>
      </c>
      <c r="G109" s="74">
        <v>0</v>
      </c>
      <c r="H109" s="34">
        <v>2053.3757300000002</v>
      </c>
      <c r="I109" s="74">
        <v>0</v>
      </c>
      <c r="J109" s="74">
        <v>0</v>
      </c>
      <c r="K109" s="74">
        <v>0</v>
      </c>
      <c r="L109" s="34">
        <v>2053.38</v>
      </c>
      <c r="M109" s="74">
        <v>0</v>
      </c>
      <c r="N109" s="74">
        <v>0</v>
      </c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5" t="s">
        <v>329</v>
      </c>
      <c r="AC109" s="96"/>
      <c r="AD109" s="97"/>
    </row>
    <row r="110" spans="1:30" s="98" customFormat="1" ht="85.5" hidden="1" customHeight="1" x14ac:dyDescent="0.25">
      <c r="A110" s="92" t="s">
        <v>734</v>
      </c>
      <c r="B110" s="59" t="s">
        <v>375</v>
      </c>
      <c r="C110" s="74">
        <v>0</v>
      </c>
      <c r="D110" s="93">
        <v>251.18600000000001</v>
      </c>
      <c r="E110" s="93">
        <v>34.602360000000004</v>
      </c>
      <c r="F110" s="74">
        <v>0</v>
      </c>
      <c r="G110" s="74">
        <v>0</v>
      </c>
      <c r="H110" s="34">
        <v>2053.3757300000002</v>
      </c>
      <c r="I110" s="74">
        <v>0</v>
      </c>
      <c r="J110" s="74">
        <v>0</v>
      </c>
      <c r="K110" s="74">
        <v>0</v>
      </c>
      <c r="L110" s="34">
        <v>2053.38</v>
      </c>
      <c r="M110" s="74">
        <v>0</v>
      </c>
      <c r="N110" s="74">
        <v>0</v>
      </c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5" t="s">
        <v>329</v>
      </c>
      <c r="AC110" s="96"/>
      <c r="AD110" s="97"/>
    </row>
    <row r="111" spans="1:30" s="98" customFormat="1" ht="85.5" hidden="1" customHeight="1" x14ac:dyDescent="0.25">
      <c r="A111" s="92" t="s">
        <v>735</v>
      </c>
      <c r="B111" s="59" t="s">
        <v>376</v>
      </c>
      <c r="C111" s="74">
        <v>0</v>
      </c>
      <c r="D111" s="93">
        <v>251.18600000000001</v>
      </c>
      <c r="E111" s="93">
        <v>34.602360000000004</v>
      </c>
      <c r="F111" s="74">
        <v>0</v>
      </c>
      <c r="G111" s="74">
        <v>0</v>
      </c>
      <c r="H111" s="34">
        <v>2053.3757300000002</v>
      </c>
      <c r="I111" s="74">
        <v>0</v>
      </c>
      <c r="J111" s="74">
        <v>0</v>
      </c>
      <c r="K111" s="74">
        <v>0</v>
      </c>
      <c r="L111" s="34">
        <v>2053.38</v>
      </c>
      <c r="M111" s="74">
        <v>0</v>
      </c>
      <c r="N111" s="74">
        <v>0</v>
      </c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5" t="s">
        <v>329</v>
      </c>
      <c r="AC111" s="96"/>
      <c r="AD111" s="97"/>
    </row>
    <row r="112" spans="1:30" s="98" customFormat="1" ht="85.5" hidden="1" customHeight="1" x14ac:dyDescent="0.25">
      <c r="A112" s="92" t="s">
        <v>736</v>
      </c>
      <c r="B112" s="59" t="s">
        <v>377</v>
      </c>
      <c r="C112" s="74">
        <v>0</v>
      </c>
      <c r="D112" s="93">
        <v>704</v>
      </c>
      <c r="E112" s="93">
        <v>74.88</v>
      </c>
      <c r="F112" s="74">
        <v>0</v>
      </c>
      <c r="G112" s="74">
        <v>0</v>
      </c>
      <c r="H112" s="34">
        <v>2053.3757300000002</v>
      </c>
      <c r="I112" s="74">
        <v>0</v>
      </c>
      <c r="J112" s="74">
        <v>0</v>
      </c>
      <c r="K112" s="74">
        <v>0</v>
      </c>
      <c r="L112" s="34">
        <v>2053.38</v>
      </c>
      <c r="M112" s="74">
        <v>0</v>
      </c>
      <c r="N112" s="74">
        <v>0</v>
      </c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5" t="s">
        <v>329</v>
      </c>
      <c r="AC112" s="96"/>
      <c r="AD112" s="97"/>
    </row>
    <row r="113" spans="1:30" s="98" customFormat="1" ht="85.5" hidden="1" customHeight="1" x14ac:dyDescent="0.25">
      <c r="A113" s="92" t="s">
        <v>737</v>
      </c>
      <c r="B113" s="59" t="s">
        <v>378</v>
      </c>
      <c r="C113" s="74">
        <v>0</v>
      </c>
      <c r="D113" s="93">
        <v>893.88900000000001</v>
      </c>
      <c r="E113" s="93">
        <v>95.077320000000014</v>
      </c>
      <c r="F113" s="74">
        <v>0</v>
      </c>
      <c r="G113" s="74">
        <v>0</v>
      </c>
      <c r="H113" s="34">
        <v>2053.3757300000002</v>
      </c>
      <c r="I113" s="74">
        <v>0</v>
      </c>
      <c r="J113" s="74">
        <v>0</v>
      </c>
      <c r="K113" s="74">
        <v>0</v>
      </c>
      <c r="L113" s="34">
        <v>2053.38</v>
      </c>
      <c r="M113" s="74">
        <v>0</v>
      </c>
      <c r="N113" s="74">
        <v>0</v>
      </c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5" t="s">
        <v>329</v>
      </c>
      <c r="AC113" s="96"/>
      <c r="AD113" s="97"/>
    </row>
    <row r="114" spans="1:30" s="98" customFormat="1" ht="85.5" hidden="1" customHeight="1" x14ac:dyDescent="0.25">
      <c r="A114" s="92" t="s">
        <v>738</v>
      </c>
      <c r="B114" s="59" t="s">
        <v>379</v>
      </c>
      <c r="C114" s="74">
        <v>0</v>
      </c>
      <c r="D114" s="93">
        <v>3289.0189999999998</v>
      </c>
      <c r="E114" s="93">
        <v>193.09758000000002</v>
      </c>
      <c r="F114" s="74">
        <v>0</v>
      </c>
      <c r="G114" s="74">
        <v>0</v>
      </c>
      <c r="H114" s="34">
        <v>2053.3757300000002</v>
      </c>
      <c r="I114" s="74">
        <v>0</v>
      </c>
      <c r="J114" s="74">
        <v>0</v>
      </c>
      <c r="K114" s="74">
        <v>0</v>
      </c>
      <c r="L114" s="34">
        <v>2053.38</v>
      </c>
      <c r="M114" s="74">
        <v>0</v>
      </c>
      <c r="N114" s="74">
        <v>0</v>
      </c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5" t="s">
        <v>329</v>
      </c>
      <c r="AC114" s="96"/>
      <c r="AD114" s="97"/>
    </row>
    <row r="115" spans="1:30" s="98" customFormat="1" ht="85.5" hidden="1" customHeight="1" x14ac:dyDescent="0.25">
      <c r="A115" s="92" t="s">
        <v>739</v>
      </c>
      <c r="B115" s="59" t="s">
        <v>380</v>
      </c>
      <c r="C115" s="74">
        <v>0</v>
      </c>
      <c r="D115" s="93">
        <v>1124.7</v>
      </c>
      <c r="E115" s="93">
        <v>66.034800000000004</v>
      </c>
      <c r="F115" s="74">
        <v>0</v>
      </c>
      <c r="G115" s="74">
        <v>0</v>
      </c>
      <c r="H115" s="34">
        <v>2053.3757300000002</v>
      </c>
      <c r="I115" s="74">
        <v>0</v>
      </c>
      <c r="J115" s="74">
        <v>0</v>
      </c>
      <c r="K115" s="74">
        <v>0</v>
      </c>
      <c r="L115" s="34">
        <v>2053.38</v>
      </c>
      <c r="M115" s="74">
        <v>0</v>
      </c>
      <c r="N115" s="74">
        <v>0</v>
      </c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5" t="s">
        <v>329</v>
      </c>
      <c r="AC115" s="96"/>
      <c r="AD115" s="97"/>
    </row>
    <row r="116" spans="1:30" s="98" customFormat="1" ht="85.5" hidden="1" customHeight="1" x14ac:dyDescent="0.25">
      <c r="A116" s="92" t="s">
        <v>740</v>
      </c>
      <c r="B116" s="59" t="s">
        <v>381</v>
      </c>
      <c r="C116" s="74">
        <v>0</v>
      </c>
      <c r="D116" s="93">
        <v>522.57600000000002</v>
      </c>
      <c r="E116" s="93">
        <v>30.680520000000005</v>
      </c>
      <c r="F116" s="74">
        <v>0</v>
      </c>
      <c r="G116" s="74">
        <v>0</v>
      </c>
      <c r="H116" s="34">
        <v>2053.3757300000002</v>
      </c>
      <c r="I116" s="74">
        <v>0</v>
      </c>
      <c r="J116" s="74">
        <v>0</v>
      </c>
      <c r="K116" s="74">
        <v>0</v>
      </c>
      <c r="L116" s="34">
        <v>2053.38</v>
      </c>
      <c r="M116" s="74">
        <v>0</v>
      </c>
      <c r="N116" s="74">
        <v>0</v>
      </c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5" t="s">
        <v>329</v>
      </c>
      <c r="AC116" s="96"/>
      <c r="AD116" s="97"/>
    </row>
    <row r="117" spans="1:30" s="98" customFormat="1" ht="85.5" hidden="1" customHeight="1" x14ac:dyDescent="0.25">
      <c r="A117" s="92" t="s">
        <v>741</v>
      </c>
      <c r="B117" s="59" t="s">
        <v>382</v>
      </c>
      <c r="C117" s="74">
        <v>0</v>
      </c>
      <c r="D117" s="93">
        <v>2763</v>
      </c>
      <c r="E117" s="93">
        <v>162.57571200000001</v>
      </c>
      <c r="F117" s="74">
        <v>0</v>
      </c>
      <c r="G117" s="74">
        <v>0</v>
      </c>
      <c r="H117" s="34">
        <v>2053.3757300000002</v>
      </c>
      <c r="I117" s="74">
        <v>0</v>
      </c>
      <c r="J117" s="74">
        <v>0</v>
      </c>
      <c r="K117" s="74">
        <v>0</v>
      </c>
      <c r="L117" s="34">
        <v>2053.38</v>
      </c>
      <c r="M117" s="74">
        <v>0</v>
      </c>
      <c r="N117" s="74">
        <v>0</v>
      </c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5" t="s">
        <v>329</v>
      </c>
      <c r="AC117" s="96"/>
      <c r="AD117" s="97"/>
    </row>
    <row r="118" spans="1:30" s="98" customFormat="1" ht="85.5" hidden="1" customHeight="1" x14ac:dyDescent="0.25">
      <c r="A118" s="92" t="s">
        <v>742</v>
      </c>
      <c r="B118" s="59" t="s">
        <v>383</v>
      </c>
      <c r="C118" s="74">
        <v>0</v>
      </c>
      <c r="D118" s="93">
        <v>3152.5039999999999</v>
      </c>
      <c r="E118" s="93">
        <v>433.93365599999998</v>
      </c>
      <c r="F118" s="74">
        <v>0</v>
      </c>
      <c r="G118" s="74">
        <v>0</v>
      </c>
      <c r="H118" s="34">
        <v>2053.3757300000002</v>
      </c>
      <c r="I118" s="74">
        <v>0</v>
      </c>
      <c r="J118" s="74">
        <v>0</v>
      </c>
      <c r="K118" s="74">
        <v>0</v>
      </c>
      <c r="L118" s="34">
        <v>2053.38</v>
      </c>
      <c r="M118" s="74">
        <v>0</v>
      </c>
      <c r="N118" s="74">
        <v>0</v>
      </c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5" t="s">
        <v>329</v>
      </c>
      <c r="AC118" s="96"/>
      <c r="AD118" s="97"/>
    </row>
    <row r="119" spans="1:30" s="98" customFormat="1" ht="85.5" hidden="1" customHeight="1" x14ac:dyDescent="0.25">
      <c r="A119" s="92" t="s">
        <v>743</v>
      </c>
      <c r="B119" s="59" t="s">
        <v>384</v>
      </c>
      <c r="C119" s="74">
        <v>0</v>
      </c>
      <c r="D119" s="93">
        <v>8037.3379999999997</v>
      </c>
      <c r="E119" s="93">
        <v>620.02356000000009</v>
      </c>
      <c r="F119" s="74">
        <v>0</v>
      </c>
      <c r="G119" s="74">
        <v>0</v>
      </c>
      <c r="H119" s="34">
        <v>2053.3757300000002</v>
      </c>
      <c r="I119" s="74">
        <v>0</v>
      </c>
      <c r="J119" s="74">
        <v>0</v>
      </c>
      <c r="K119" s="74">
        <v>0</v>
      </c>
      <c r="L119" s="34">
        <v>2053.38</v>
      </c>
      <c r="M119" s="74">
        <v>0</v>
      </c>
      <c r="N119" s="74">
        <v>0</v>
      </c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5" t="s">
        <v>329</v>
      </c>
      <c r="AC119" s="96"/>
      <c r="AD119" s="97"/>
    </row>
    <row r="120" spans="1:30" s="98" customFormat="1" ht="85.5" hidden="1" customHeight="1" x14ac:dyDescent="0.25">
      <c r="A120" s="92" t="s">
        <v>744</v>
      </c>
      <c r="B120" s="59" t="s">
        <v>385</v>
      </c>
      <c r="C120" s="74">
        <v>0</v>
      </c>
      <c r="D120" s="93">
        <v>5628.7179999999998</v>
      </c>
      <c r="E120" s="93">
        <v>434.21586000000002</v>
      </c>
      <c r="F120" s="74">
        <v>0</v>
      </c>
      <c r="G120" s="74">
        <v>0</v>
      </c>
      <c r="H120" s="34">
        <v>2053.3757300000002</v>
      </c>
      <c r="I120" s="74">
        <v>0</v>
      </c>
      <c r="J120" s="74">
        <v>0</v>
      </c>
      <c r="K120" s="74">
        <v>0</v>
      </c>
      <c r="L120" s="34">
        <v>2053.38</v>
      </c>
      <c r="M120" s="74">
        <v>0</v>
      </c>
      <c r="N120" s="74">
        <v>0</v>
      </c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5" t="s">
        <v>329</v>
      </c>
      <c r="AC120" s="96"/>
      <c r="AD120" s="97"/>
    </row>
    <row r="121" spans="1:30" s="98" customFormat="1" ht="85.5" hidden="1" customHeight="1" x14ac:dyDescent="0.25">
      <c r="A121" s="92" t="s">
        <v>745</v>
      </c>
      <c r="B121" s="59" t="s">
        <v>386</v>
      </c>
      <c r="C121" s="74">
        <v>0</v>
      </c>
      <c r="D121" s="93">
        <v>5709.3540000000003</v>
      </c>
      <c r="E121" s="93">
        <v>440.43636000000004</v>
      </c>
      <c r="F121" s="74">
        <v>0</v>
      </c>
      <c r="G121" s="74">
        <v>0</v>
      </c>
      <c r="H121" s="34">
        <v>2053.3757300000002</v>
      </c>
      <c r="I121" s="74">
        <v>0</v>
      </c>
      <c r="J121" s="74">
        <v>0</v>
      </c>
      <c r="K121" s="74">
        <v>0</v>
      </c>
      <c r="L121" s="34">
        <v>2053.38</v>
      </c>
      <c r="M121" s="74">
        <v>0</v>
      </c>
      <c r="N121" s="74">
        <v>0</v>
      </c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5" t="s">
        <v>329</v>
      </c>
      <c r="AC121" s="96"/>
      <c r="AD121" s="97"/>
    </row>
    <row r="122" spans="1:30" s="98" customFormat="1" ht="85.5" hidden="1" customHeight="1" x14ac:dyDescent="0.25">
      <c r="A122" s="92" t="s">
        <v>746</v>
      </c>
      <c r="B122" s="59" t="s">
        <v>387</v>
      </c>
      <c r="C122" s="74">
        <v>0</v>
      </c>
      <c r="D122" s="93">
        <v>8078.9539999999997</v>
      </c>
      <c r="E122" s="93">
        <v>623.23559999999998</v>
      </c>
      <c r="F122" s="74">
        <v>0</v>
      </c>
      <c r="G122" s="74">
        <v>0</v>
      </c>
      <c r="H122" s="34">
        <v>2053.3757300000002</v>
      </c>
      <c r="I122" s="74">
        <v>0</v>
      </c>
      <c r="J122" s="74">
        <v>0</v>
      </c>
      <c r="K122" s="74">
        <v>0</v>
      </c>
      <c r="L122" s="34">
        <v>2053.38</v>
      </c>
      <c r="M122" s="74">
        <v>0</v>
      </c>
      <c r="N122" s="74">
        <v>0</v>
      </c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5" t="s">
        <v>329</v>
      </c>
      <c r="AC122" s="96"/>
      <c r="AD122" s="97"/>
    </row>
    <row r="123" spans="1:30" s="98" customFormat="1" ht="85.5" hidden="1" customHeight="1" x14ac:dyDescent="0.25">
      <c r="A123" s="92" t="s">
        <v>747</v>
      </c>
      <c r="B123" s="59" t="s">
        <v>388</v>
      </c>
      <c r="C123" s="74">
        <v>0</v>
      </c>
      <c r="D123" s="93">
        <v>3791.951</v>
      </c>
      <c r="E123" s="93">
        <v>292.52339999999998</v>
      </c>
      <c r="F123" s="74">
        <v>0</v>
      </c>
      <c r="G123" s="74">
        <v>0</v>
      </c>
      <c r="H123" s="34">
        <v>2053.3757300000002</v>
      </c>
      <c r="I123" s="74">
        <v>0</v>
      </c>
      <c r="J123" s="74">
        <v>0</v>
      </c>
      <c r="K123" s="74">
        <v>0</v>
      </c>
      <c r="L123" s="34">
        <v>2053.38</v>
      </c>
      <c r="M123" s="74">
        <v>0</v>
      </c>
      <c r="N123" s="74">
        <v>0</v>
      </c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5" t="s">
        <v>329</v>
      </c>
      <c r="AC123" s="96"/>
      <c r="AD123" s="97"/>
    </row>
    <row r="124" spans="1:30" s="98" customFormat="1" ht="85.5" hidden="1" customHeight="1" x14ac:dyDescent="0.25">
      <c r="A124" s="92" t="s">
        <v>748</v>
      </c>
      <c r="B124" s="59" t="s">
        <v>389</v>
      </c>
      <c r="C124" s="74">
        <v>0</v>
      </c>
      <c r="D124" s="93">
        <v>3570.674</v>
      </c>
      <c r="E124" s="93">
        <v>275.45310000000001</v>
      </c>
      <c r="F124" s="74">
        <v>0</v>
      </c>
      <c r="G124" s="74">
        <v>0</v>
      </c>
      <c r="H124" s="34">
        <v>2053.3757300000002</v>
      </c>
      <c r="I124" s="74">
        <v>0</v>
      </c>
      <c r="J124" s="74">
        <v>0</v>
      </c>
      <c r="K124" s="74">
        <v>0</v>
      </c>
      <c r="L124" s="34">
        <v>2053.38</v>
      </c>
      <c r="M124" s="74">
        <v>0</v>
      </c>
      <c r="N124" s="74">
        <v>0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5" t="s">
        <v>329</v>
      </c>
      <c r="AC124" s="96"/>
      <c r="AD124" s="97"/>
    </row>
    <row r="125" spans="1:30" s="98" customFormat="1" ht="85.5" hidden="1" customHeight="1" x14ac:dyDescent="0.25">
      <c r="A125" s="92" t="s">
        <v>749</v>
      </c>
      <c r="B125" s="59" t="s">
        <v>390</v>
      </c>
      <c r="C125" s="74">
        <v>0</v>
      </c>
      <c r="D125" s="93">
        <v>1232.777</v>
      </c>
      <c r="E125" s="93">
        <v>143.88326940000002</v>
      </c>
      <c r="F125" s="74">
        <v>0</v>
      </c>
      <c r="G125" s="74">
        <v>0</v>
      </c>
      <c r="H125" s="34">
        <v>2053.3757300000002</v>
      </c>
      <c r="I125" s="74">
        <v>0</v>
      </c>
      <c r="J125" s="74">
        <v>0</v>
      </c>
      <c r="K125" s="74">
        <v>0</v>
      </c>
      <c r="L125" s="34">
        <v>2053.38</v>
      </c>
      <c r="M125" s="74">
        <v>0</v>
      </c>
      <c r="N125" s="74">
        <v>0</v>
      </c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5" t="s">
        <v>329</v>
      </c>
      <c r="AC125" s="96"/>
      <c r="AD125" s="97"/>
    </row>
    <row r="126" spans="1:30" s="98" customFormat="1" ht="85.5" hidden="1" customHeight="1" x14ac:dyDescent="0.25">
      <c r="A126" s="92" t="s">
        <v>750</v>
      </c>
      <c r="B126" s="59" t="s">
        <v>391</v>
      </c>
      <c r="C126" s="74">
        <v>0</v>
      </c>
      <c r="D126" s="93">
        <v>1102.421</v>
      </c>
      <c r="E126" s="93">
        <v>128.6688</v>
      </c>
      <c r="F126" s="74">
        <v>0</v>
      </c>
      <c r="G126" s="74">
        <v>0</v>
      </c>
      <c r="H126" s="34">
        <v>2053.3757300000002</v>
      </c>
      <c r="I126" s="74">
        <v>0</v>
      </c>
      <c r="J126" s="74">
        <v>0</v>
      </c>
      <c r="K126" s="74">
        <v>0</v>
      </c>
      <c r="L126" s="34">
        <v>2053.38</v>
      </c>
      <c r="M126" s="74">
        <v>0</v>
      </c>
      <c r="N126" s="74">
        <v>0</v>
      </c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5" t="s">
        <v>329</v>
      </c>
      <c r="AC126" s="96"/>
      <c r="AD126" s="97"/>
    </row>
    <row r="127" spans="1:30" s="98" customFormat="1" ht="85.5" hidden="1" customHeight="1" x14ac:dyDescent="0.25">
      <c r="A127" s="92" t="s">
        <v>751</v>
      </c>
      <c r="B127" s="59" t="s">
        <v>392</v>
      </c>
      <c r="C127" s="74">
        <v>0</v>
      </c>
      <c r="D127" s="93">
        <v>3437.7779999999998</v>
      </c>
      <c r="E127" s="93">
        <v>297.94205999999997</v>
      </c>
      <c r="F127" s="74">
        <v>0</v>
      </c>
      <c r="G127" s="74">
        <v>0</v>
      </c>
      <c r="H127" s="34">
        <v>2053.3757300000002</v>
      </c>
      <c r="I127" s="74">
        <v>0</v>
      </c>
      <c r="J127" s="74">
        <v>0</v>
      </c>
      <c r="K127" s="74">
        <v>0</v>
      </c>
      <c r="L127" s="34">
        <v>2053.38</v>
      </c>
      <c r="M127" s="74">
        <v>0</v>
      </c>
      <c r="N127" s="74">
        <v>0</v>
      </c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5" t="s">
        <v>329</v>
      </c>
      <c r="AC127" s="96"/>
      <c r="AD127" s="97"/>
    </row>
    <row r="128" spans="1:30" s="98" customFormat="1" ht="85.5" hidden="1" customHeight="1" x14ac:dyDescent="0.25">
      <c r="A128" s="92" t="s">
        <v>752</v>
      </c>
      <c r="B128" s="59" t="s">
        <v>393</v>
      </c>
      <c r="C128" s="74">
        <v>0</v>
      </c>
      <c r="D128" s="93">
        <v>10235.282999999999</v>
      </c>
      <c r="E128" s="93">
        <v>887.05811999999992</v>
      </c>
      <c r="F128" s="74">
        <v>0</v>
      </c>
      <c r="G128" s="74">
        <v>0</v>
      </c>
      <c r="H128" s="34">
        <v>2053.3757300000002</v>
      </c>
      <c r="I128" s="74">
        <v>0</v>
      </c>
      <c r="J128" s="74">
        <v>0</v>
      </c>
      <c r="K128" s="74">
        <v>0</v>
      </c>
      <c r="L128" s="34">
        <v>2053.38</v>
      </c>
      <c r="M128" s="74">
        <v>0</v>
      </c>
      <c r="N128" s="74">
        <v>0</v>
      </c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5" t="s">
        <v>329</v>
      </c>
      <c r="AC128" s="96"/>
      <c r="AD128" s="97"/>
    </row>
    <row r="129" spans="1:30" s="98" customFormat="1" ht="85.5" hidden="1" customHeight="1" x14ac:dyDescent="0.25">
      <c r="A129" s="92" t="s">
        <v>753</v>
      </c>
      <c r="B129" s="59" t="s">
        <v>394</v>
      </c>
      <c r="C129" s="74">
        <v>0</v>
      </c>
      <c r="D129" s="93">
        <v>1132.1690000000001</v>
      </c>
      <c r="E129" s="93">
        <v>120.42186000000001</v>
      </c>
      <c r="F129" s="74">
        <v>0</v>
      </c>
      <c r="G129" s="74">
        <v>0</v>
      </c>
      <c r="H129" s="34">
        <v>2053.3757300000002</v>
      </c>
      <c r="I129" s="74">
        <v>0</v>
      </c>
      <c r="J129" s="74">
        <v>0</v>
      </c>
      <c r="K129" s="74">
        <v>0</v>
      </c>
      <c r="L129" s="34">
        <v>2053.38</v>
      </c>
      <c r="M129" s="74">
        <v>0</v>
      </c>
      <c r="N129" s="74">
        <v>0</v>
      </c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5" t="s">
        <v>329</v>
      </c>
      <c r="AC129" s="96"/>
      <c r="AD129" s="97"/>
    </row>
    <row r="130" spans="1:30" s="98" customFormat="1" ht="85.5" hidden="1" customHeight="1" x14ac:dyDescent="0.25">
      <c r="A130" s="92" t="s">
        <v>754</v>
      </c>
      <c r="B130" s="59" t="s">
        <v>395</v>
      </c>
      <c r="C130" s="74">
        <v>0</v>
      </c>
      <c r="D130" s="93">
        <v>1297.826</v>
      </c>
      <c r="E130" s="93">
        <v>151.26462000000001</v>
      </c>
      <c r="F130" s="74">
        <v>0</v>
      </c>
      <c r="G130" s="74">
        <v>0</v>
      </c>
      <c r="H130" s="34">
        <v>2053.3757300000002</v>
      </c>
      <c r="I130" s="74">
        <v>0</v>
      </c>
      <c r="J130" s="74">
        <v>0</v>
      </c>
      <c r="K130" s="74">
        <v>0</v>
      </c>
      <c r="L130" s="34">
        <v>2053.38</v>
      </c>
      <c r="M130" s="74">
        <v>0</v>
      </c>
      <c r="N130" s="74">
        <v>0</v>
      </c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5" t="s">
        <v>329</v>
      </c>
      <c r="AC130" s="96"/>
      <c r="AD130" s="97"/>
    </row>
    <row r="131" spans="1:30" s="98" customFormat="1" ht="85.5" hidden="1" customHeight="1" x14ac:dyDescent="0.25">
      <c r="A131" s="92" t="s">
        <v>755</v>
      </c>
      <c r="B131" s="59" t="s">
        <v>396</v>
      </c>
      <c r="C131" s="74">
        <v>0</v>
      </c>
      <c r="D131" s="93">
        <v>1606.0219999999999</v>
      </c>
      <c r="E131" s="93">
        <v>187.18518</v>
      </c>
      <c r="F131" s="74">
        <v>0</v>
      </c>
      <c r="G131" s="74">
        <v>0</v>
      </c>
      <c r="H131" s="34">
        <v>2053.3757300000002</v>
      </c>
      <c r="I131" s="74">
        <v>0</v>
      </c>
      <c r="J131" s="74">
        <v>0</v>
      </c>
      <c r="K131" s="74">
        <v>0</v>
      </c>
      <c r="L131" s="34">
        <v>2053.38</v>
      </c>
      <c r="M131" s="74">
        <v>0</v>
      </c>
      <c r="N131" s="74">
        <v>0</v>
      </c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5" t="s">
        <v>329</v>
      </c>
      <c r="AC131" s="96"/>
      <c r="AD131" s="97"/>
    </row>
    <row r="132" spans="1:30" s="98" customFormat="1" ht="84.75" hidden="1" customHeight="1" x14ac:dyDescent="0.25">
      <c r="A132" s="92" t="s">
        <v>756</v>
      </c>
      <c r="B132" s="59" t="s">
        <v>397</v>
      </c>
      <c r="C132" s="74">
        <v>0</v>
      </c>
      <c r="D132" s="93">
        <v>642.52300000000002</v>
      </c>
      <c r="E132" s="93">
        <v>68.341260000000005</v>
      </c>
      <c r="F132" s="74">
        <v>0</v>
      </c>
      <c r="G132" s="74">
        <v>0</v>
      </c>
      <c r="H132" s="34">
        <v>2053.3757300000002</v>
      </c>
      <c r="I132" s="74">
        <v>0</v>
      </c>
      <c r="J132" s="74">
        <v>0</v>
      </c>
      <c r="K132" s="74">
        <v>0</v>
      </c>
      <c r="L132" s="34">
        <v>2053.38</v>
      </c>
      <c r="M132" s="74">
        <v>0</v>
      </c>
      <c r="N132" s="74">
        <v>0</v>
      </c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5" t="s">
        <v>329</v>
      </c>
      <c r="AC132" s="96"/>
      <c r="AD132" s="97"/>
    </row>
    <row r="133" spans="1:30" s="98" customFormat="1" ht="85.5" hidden="1" customHeight="1" x14ac:dyDescent="0.25">
      <c r="A133" s="92" t="s">
        <v>757</v>
      </c>
      <c r="B133" s="99" t="s">
        <v>949</v>
      </c>
      <c r="C133" s="74">
        <v>0</v>
      </c>
      <c r="D133" s="100">
        <v>426.279</v>
      </c>
      <c r="E133" s="74">
        <v>0</v>
      </c>
      <c r="F133" s="74">
        <v>0</v>
      </c>
      <c r="G133" s="74">
        <v>0</v>
      </c>
      <c r="H133" s="34">
        <v>2053.3757300000002</v>
      </c>
      <c r="I133" s="74">
        <v>0</v>
      </c>
      <c r="J133" s="74">
        <v>0</v>
      </c>
      <c r="K133" s="74">
        <v>0</v>
      </c>
      <c r="L133" s="34">
        <v>2053.38</v>
      </c>
      <c r="M133" s="74">
        <v>0</v>
      </c>
      <c r="N133" s="74">
        <v>0</v>
      </c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101"/>
      <c r="AC133" s="102"/>
      <c r="AD133" s="97"/>
    </row>
    <row r="134" spans="1:30" s="98" customFormat="1" ht="85.5" hidden="1" customHeight="1" x14ac:dyDescent="0.25">
      <c r="A134" s="92" t="s">
        <v>758</v>
      </c>
      <c r="B134" s="59" t="s">
        <v>278</v>
      </c>
      <c r="C134" s="103">
        <v>0</v>
      </c>
      <c r="D134" s="74">
        <v>6857.3334599999998</v>
      </c>
      <c r="E134" s="74">
        <v>769.62599999999998</v>
      </c>
      <c r="F134" s="74">
        <v>0</v>
      </c>
      <c r="G134" s="74">
        <v>0</v>
      </c>
      <c r="H134" s="34">
        <v>2053.3757300000002</v>
      </c>
      <c r="I134" s="74">
        <v>0</v>
      </c>
      <c r="J134" s="74">
        <v>0</v>
      </c>
      <c r="K134" s="74">
        <v>0</v>
      </c>
      <c r="L134" s="34">
        <v>2053.38</v>
      </c>
      <c r="M134" s="74">
        <v>0</v>
      </c>
      <c r="N134" s="74">
        <v>0</v>
      </c>
      <c r="O134" s="104"/>
      <c r="P134" s="105"/>
      <c r="Q134" s="105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106" t="s">
        <v>329</v>
      </c>
      <c r="AC134" s="100"/>
      <c r="AD134" s="97"/>
    </row>
    <row r="135" spans="1:30" s="98" customFormat="1" ht="85.5" hidden="1" customHeight="1" x14ac:dyDescent="0.25">
      <c r="A135" s="92" t="s">
        <v>759</v>
      </c>
      <c r="B135" s="59" t="s">
        <v>279</v>
      </c>
      <c r="C135" s="103">
        <v>0</v>
      </c>
      <c r="D135" s="74">
        <v>1753.19371</v>
      </c>
      <c r="E135" s="74">
        <v>195.178</v>
      </c>
      <c r="F135" s="74">
        <v>0</v>
      </c>
      <c r="G135" s="74">
        <v>0</v>
      </c>
      <c r="H135" s="34">
        <v>2053.3757300000002</v>
      </c>
      <c r="I135" s="74">
        <v>0</v>
      </c>
      <c r="J135" s="74">
        <v>0</v>
      </c>
      <c r="K135" s="74">
        <v>0</v>
      </c>
      <c r="L135" s="34">
        <v>2053.38</v>
      </c>
      <c r="M135" s="74">
        <v>0</v>
      </c>
      <c r="N135" s="74">
        <v>0</v>
      </c>
      <c r="O135" s="104"/>
      <c r="P135" s="105"/>
      <c r="Q135" s="105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106" t="s">
        <v>329</v>
      </c>
      <c r="AC135" s="100"/>
      <c r="AD135" s="97"/>
    </row>
    <row r="136" spans="1:30" s="98" customFormat="1" ht="85.5" hidden="1" customHeight="1" x14ac:dyDescent="0.25">
      <c r="A136" s="92" t="s">
        <v>760</v>
      </c>
      <c r="B136" s="59" t="s">
        <v>280</v>
      </c>
      <c r="C136" s="103">
        <v>0</v>
      </c>
      <c r="D136" s="74">
        <v>945.26963000000001</v>
      </c>
      <c r="E136" s="74">
        <v>106.63</v>
      </c>
      <c r="F136" s="74">
        <v>0</v>
      </c>
      <c r="G136" s="74">
        <v>0</v>
      </c>
      <c r="H136" s="34">
        <v>2053.3757300000002</v>
      </c>
      <c r="I136" s="74">
        <v>0</v>
      </c>
      <c r="J136" s="74">
        <v>0</v>
      </c>
      <c r="K136" s="74">
        <v>0</v>
      </c>
      <c r="L136" s="34">
        <v>2053.38</v>
      </c>
      <c r="M136" s="74">
        <v>0</v>
      </c>
      <c r="N136" s="74">
        <v>0</v>
      </c>
      <c r="O136" s="104"/>
      <c r="P136" s="105"/>
      <c r="Q136" s="105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106" t="s">
        <v>329</v>
      </c>
      <c r="AC136" s="100"/>
      <c r="AD136" s="97"/>
    </row>
    <row r="137" spans="1:30" s="98" customFormat="1" ht="85.5" hidden="1" customHeight="1" x14ac:dyDescent="0.25">
      <c r="A137" s="92" t="s">
        <v>761</v>
      </c>
      <c r="B137" s="59" t="s">
        <v>281</v>
      </c>
      <c r="C137" s="103">
        <v>0</v>
      </c>
      <c r="D137" s="74">
        <v>629.52535999999998</v>
      </c>
      <c r="E137" s="74">
        <v>70.653999999999996</v>
      </c>
      <c r="F137" s="74">
        <v>0</v>
      </c>
      <c r="G137" s="74">
        <v>0</v>
      </c>
      <c r="H137" s="34">
        <v>2053.3757300000002</v>
      </c>
      <c r="I137" s="74">
        <v>69.94726</v>
      </c>
      <c r="J137" s="74">
        <v>0</v>
      </c>
      <c r="K137" s="74">
        <v>0</v>
      </c>
      <c r="L137" s="34">
        <v>2053.38</v>
      </c>
      <c r="M137" s="74">
        <v>69.94726</v>
      </c>
      <c r="N137" s="74">
        <v>0</v>
      </c>
      <c r="O137" s="104"/>
      <c r="P137" s="105"/>
      <c r="Q137" s="105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103" t="s">
        <v>331</v>
      </c>
      <c r="AC137" s="74"/>
      <c r="AD137" s="97"/>
    </row>
    <row r="138" spans="1:30" s="98" customFormat="1" ht="85.5" hidden="1" customHeight="1" x14ac:dyDescent="0.25">
      <c r="A138" s="92" t="s">
        <v>762</v>
      </c>
      <c r="B138" s="59" t="s">
        <v>282</v>
      </c>
      <c r="C138" s="103">
        <v>0</v>
      </c>
      <c r="D138" s="74">
        <v>559.44921999999997</v>
      </c>
      <c r="E138" s="74">
        <v>62.472999999999999</v>
      </c>
      <c r="F138" s="74">
        <v>0</v>
      </c>
      <c r="G138" s="74">
        <v>0</v>
      </c>
      <c r="H138" s="34">
        <v>2053.3757300000002</v>
      </c>
      <c r="I138" s="74">
        <v>0</v>
      </c>
      <c r="J138" s="74">
        <v>0</v>
      </c>
      <c r="K138" s="74">
        <v>0</v>
      </c>
      <c r="L138" s="34">
        <v>2053.38</v>
      </c>
      <c r="M138" s="74">
        <v>0</v>
      </c>
      <c r="N138" s="74">
        <v>0</v>
      </c>
      <c r="O138" s="104"/>
      <c r="P138" s="105"/>
      <c r="Q138" s="105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106" t="s">
        <v>329</v>
      </c>
      <c r="AC138" s="100"/>
      <c r="AD138" s="97"/>
    </row>
    <row r="139" spans="1:30" s="98" customFormat="1" ht="85.5" hidden="1" customHeight="1" x14ac:dyDescent="0.25">
      <c r="A139" s="92" t="s">
        <v>763</v>
      </c>
      <c r="B139" s="59" t="s">
        <v>283</v>
      </c>
      <c r="C139" s="103">
        <v>0</v>
      </c>
      <c r="D139" s="74">
        <v>1353.4553699999999</v>
      </c>
      <c r="E139" s="74">
        <v>151.13999999999999</v>
      </c>
      <c r="F139" s="74">
        <v>0</v>
      </c>
      <c r="G139" s="74">
        <v>0</v>
      </c>
      <c r="H139" s="34">
        <v>2053.3757300000002</v>
      </c>
      <c r="I139" s="74">
        <v>0</v>
      </c>
      <c r="J139" s="74">
        <v>0</v>
      </c>
      <c r="K139" s="74">
        <v>0</v>
      </c>
      <c r="L139" s="34">
        <v>2053.38</v>
      </c>
      <c r="M139" s="74">
        <v>0</v>
      </c>
      <c r="N139" s="74">
        <v>0</v>
      </c>
      <c r="O139" s="104"/>
      <c r="P139" s="105"/>
      <c r="Q139" s="105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106" t="s">
        <v>329</v>
      </c>
      <c r="AC139" s="100"/>
      <c r="AD139" s="97"/>
    </row>
    <row r="140" spans="1:30" s="98" customFormat="1" ht="85.5" hidden="1" customHeight="1" x14ac:dyDescent="0.25">
      <c r="A140" s="92" t="s">
        <v>764</v>
      </c>
      <c r="B140" s="59" t="s">
        <v>284</v>
      </c>
      <c r="C140" s="103">
        <v>0</v>
      </c>
      <c r="D140" s="74">
        <v>1355.94075</v>
      </c>
      <c r="E140" s="74">
        <v>152.95500000000001</v>
      </c>
      <c r="F140" s="74">
        <v>0</v>
      </c>
      <c r="G140" s="74">
        <v>0</v>
      </c>
      <c r="H140" s="34">
        <v>2053.3757300000002</v>
      </c>
      <c r="I140" s="74">
        <v>0</v>
      </c>
      <c r="J140" s="74">
        <v>0</v>
      </c>
      <c r="K140" s="74">
        <v>0</v>
      </c>
      <c r="L140" s="34">
        <v>2053.38</v>
      </c>
      <c r="M140" s="74">
        <v>0</v>
      </c>
      <c r="N140" s="74">
        <v>0</v>
      </c>
      <c r="O140" s="104"/>
      <c r="P140" s="105"/>
      <c r="Q140" s="105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106" t="s">
        <v>329</v>
      </c>
      <c r="AC140" s="100"/>
      <c r="AD140" s="97"/>
    </row>
    <row r="141" spans="1:30" s="98" customFormat="1" ht="85.5" hidden="1" customHeight="1" x14ac:dyDescent="0.25">
      <c r="A141" s="92" t="s">
        <v>765</v>
      </c>
      <c r="B141" s="59" t="s">
        <v>285</v>
      </c>
      <c r="C141" s="103">
        <v>0</v>
      </c>
      <c r="D141" s="74">
        <v>627.09826999999996</v>
      </c>
      <c r="E141" s="74">
        <v>70.382000000000005</v>
      </c>
      <c r="F141" s="74">
        <v>0</v>
      </c>
      <c r="G141" s="74">
        <v>0</v>
      </c>
      <c r="H141" s="34">
        <v>2053.3757300000002</v>
      </c>
      <c r="I141" s="74">
        <v>69.677589999999995</v>
      </c>
      <c r="J141" s="74">
        <v>0</v>
      </c>
      <c r="K141" s="74">
        <v>0</v>
      </c>
      <c r="L141" s="34">
        <v>2053.38</v>
      </c>
      <c r="M141" s="74">
        <v>69.677589999999995</v>
      </c>
      <c r="N141" s="74">
        <v>0</v>
      </c>
      <c r="O141" s="104"/>
      <c r="P141" s="105"/>
      <c r="Q141" s="105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103" t="s">
        <v>331</v>
      </c>
      <c r="AC141" s="74"/>
      <c r="AD141" s="97"/>
    </row>
    <row r="142" spans="1:30" s="98" customFormat="1" ht="85.5" hidden="1" customHeight="1" x14ac:dyDescent="0.25">
      <c r="A142" s="92" t="s">
        <v>766</v>
      </c>
      <c r="B142" s="59" t="s">
        <v>286</v>
      </c>
      <c r="C142" s="103">
        <v>0</v>
      </c>
      <c r="D142" s="74">
        <v>527.81412</v>
      </c>
      <c r="E142" s="74">
        <v>59.539000000000001</v>
      </c>
      <c r="F142" s="74">
        <v>0</v>
      </c>
      <c r="G142" s="74">
        <v>0</v>
      </c>
      <c r="H142" s="34">
        <v>2053.3757300000002</v>
      </c>
      <c r="I142" s="74">
        <v>0</v>
      </c>
      <c r="J142" s="74">
        <v>0</v>
      </c>
      <c r="K142" s="74">
        <v>0</v>
      </c>
      <c r="L142" s="34">
        <v>2053.38</v>
      </c>
      <c r="M142" s="74">
        <v>0</v>
      </c>
      <c r="N142" s="74">
        <v>0</v>
      </c>
      <c r="O142" s="104"/>
      <c r="P142" s="105"/>
      <c r="Q142" s="105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106" t="s">
        <v>329</v>
      </c>
      <c r="AC142" s="100"/>
      <c r="AD142" s="97"/>
    </row>
    <row r="143" spans="1:30" s="98" customFormat="1" ht="85.5" hidden="1" customHeight="1" x14ac:dyDescent="0.25">
      <c r="A143" s="92" t="s">
        <v>767</v>
      </c>
      <c r="B143" s="59" t="s">
        <v>287</v>
      </c>
      <c r="C143" s="103">
        <v>0</v>
      </c>
      <c r="D143" s="74">
        <v>996.82753000000002</v>
      </c>
      <c r="E143" s="74">
        <v>111.878</v>
      </c>
      <c r="F143" s="74">
        <v>0</v>
      </c>
      <c r="G143" s="74">
        <v>0</v>
      </c>
      <c r="H143" s="34">
        <v>2053.3757300000002</v>
      </c>
      <c r="I143" s="74">
        <v>110.75861</v>
      </c>
      <c r="J143" s="74">
        <v>0</v>
      </c>
      <c r="K143" s="74">
        <v>0</v>
      </c>
      <c r="L143" s="34">
        <v>2053.38</v>
      </c>
      <c r="M143" s="74">
        <v>110.75861</v>
      </c>
      <c r="N143" s="74">
        <v>0</v>
      </c>
      <c r="O143" s="104"/>
      <c r="P143" s="105"/>
      <c r="Q143" s="105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103" t="s">
        <v>332</v>
      </c>
      <c r="AC143" s="74"/>
      <c r="AD143" s="97"/>
    </row>
    <row r="144" spans="1:30" s="98" customFormat="1" ht="85.5" hidden="1" customHeight="1" x14ac:dyDescent="0.25">
      <c r="A144" s="92" t="s">
        <v>768</v>
      </c>
      <c r="B144" s="59" t="s">
        <v>288</v>
      </c>
      <c r="C144" s="103">
        <v>0</v>
      </c>
      <c r="D144" s="74">
        <v>9793.9509999999991</v>
      </c>
      <c r="E144" s="74">
        <v>335.53899999999999</v>
      </c>
      <c r="F144" s="74">
        <v>0</v>
      </c>
      <c r="G144" s="74">
        <v>0</v>
      </c>
      <c r="H144" s="34">
        <v>2053.3757300000002</v>
      </c>
      <c r="I144" s="74">
        <v>0</v>
      </c>
      <c r="J144" s="74">
        <v>0</v>
      </c>
      <c r="K144" s="74">
        <v>0</v>
      </c>
      <c r="L144" s="34">
        <v>2053.38</v>
      </c>
      <c r="M144" s="74">
        <v>0</v>
      </c>
      <c r="N144" s="74">
        <v>0</v>
      </c>
      <c r="O144" s="104"/>
      <c r="P144" s="105"/>
      <c r="Q144" s="105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106" t="s">
        <v>329</v>
      </c>
      <c r="AC144" s="100"/>
      <c r="AD144" s="97"/>
    </row>
    <row r="145" spans="1:30" s="98" customFormat="1" ht="85.5" hidden="1" customHeight="1" x14ac:dyDescent="0.25">
      <c r="A145" s="92" t="s">
        <v>769</v>
      </c>
      <c r="B145" s="59" t="s">
        <v>289</v>
      </c>
      <c r="C145" s="103">
        <v>0</v>
      </c>
      <c r="D145" s="74">
        <v>9793.9509999999991</v>
      </c>
      <c r="E145" s="74">
        <v>335.53899999999999</v>
      </c>
      <c r="F145" s="74">
        <v>0</v>
      </c>
      <c r="G145" s="74">
        <v>0</v>
      </c>
      <c r="H145" s="34">
        <v>2053.3757300000002</v>
      </c>
      <c r="I145" s="74">
        <v>0</v>
      </c>
      <c r="J145" s="74">
        <v>0</v>
      </c>
      <c r="K145" s="74">
        <v>0</v>
      </c>
      <c r="L145" s="34">
        <v>2053.38</v>
      </c>
      <c r="M145" s="74">
        <v>0</v>
      </c>
      <c r="N145" s="74">
        <v>0</v>
      </c>
      <c r="O145" s="104"/>
      <c r="P145" s="105"/>
      <c r="Q145" s="105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106" t="s">
        <v>329</v>
      </c>
      <c r="AC145" s="100"/>
      <c r="AD145" s="97"/>
    </row>
    <row r="146" spans="1:30" s="98" customFormat="1" ht="85.5" hidden="1" customHeight="1" x14ac:dyDescent="0.25">
      <c r="A146" s="92" t="s">
        <v>770</v>
      </c>
      <c r="B146" s="59" t="s">
        <v>290</v>
      </c>
      <c r="C146" s="103">
        <v>0</v>
      </c>
      <c r="D146" s="74">
        <v>5400</v>
      </c>
      <c r="E146" s="74">
        <v>400</v>
      </c>
      <c r="F146" s="74">
        <v>0</v>
      </c>
      <c r="G146" s="74">
        <v>0</v>
      </c>
      <c r="H146" s="34">
        <v>2053.3757300000002</v>
      </c>
      <c r="I146" s="74">
        <v>600</v>
      </c>
      <c r="J146" s="74">
        <v>0</v>
      </c>
      <c r="K146" s="74">
        <v>0</v>
      </c>
      <c r="L146" s="34">
        <v>2053.38</v>
      </c>
      <c r="M146" s="74">
        <v>600</v>
      </c>
      <c r="N146" s="74">
        <v>0</v>
      </c>
      <c r="O146" s="104"/>
      <c r="P146" s="105"/>
      <c r="Q146" s="105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103" t="s">
        <v>333</v>
      </c>
      <c r="AC146" s="74"/>
      <c r="AD146" s="97"/>
    </row>
    <row r="147" spans="1:30" s="98" customFormat="1" ht="85.5" hidden="1" customHeight="1" x14ac:dyDescent="0.25">
      <c r="A147" s="92" t="s">
        <v>771</v>
      </c>
      <c r="B147" s="59" t="s">
        <v>291</v>
      </c>
      <c r="C147" s="103">
        <v>0</v>
      </c>
      <c r="D147" s="74">
        <v>3125.0284700000002</v>
      </c>
      <c r="E147" s="74">
        <v>312.2</v>
      </c>
      <c r="F147" s="74">
        <v>0</v>
      </c>
      <c r="G147" s="74">
        <v>0</v>
      </c>
      <c r="H147" s="34">
        <v>2053.3757300000002</v>
      </c>
      <c r="I147" s="74">
        <v>0</v>
      </c>
      <c r="J147" s="74">
        <v>0</v>
      </c>
      <c r="K147" s="74">
        <v>0</v>
      </c>
      <c r="L147" s="34">
        <v>2053.38</v>
      </c>
      <c r="M147" s="74">
        <v>0</v>
      </c>
      <c r="N147" s="74">
        <v>0</v>
      </c>
      <c r="O147" s="104"/>
      <c r="P147" s="105"/>
      <c r="Q147" s="105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106" t="s">
        <v>329</v>
      </c>
      <c r="AC147" s="100"/>
      <c r="AD147" s="97"/>
    </row>
    <row r="148" spans="1:30" s="98" customFormat="1" ht="85.5" hidden="1" customHeight="1" x14ac:dyDescent="0.25">
      <c r="A148" s="92" t="s">
        <v>772</v>
      </c>
      <c r="B148" s="59" t="s">
        <v>292</v>
      </c>
      <c r="C148" s="103">
        <v>0</v>
      </c>
      <c r="D148" s="74">
        <v>4453.6899999999996</v>
      </c>
      <c r="E148" s="74">
        <v>256.17</v>
      </c>
      <c r="F148" s="74">
        <v>0</v>
      </c>
      <c r="G148" s="74">
        <v>0</v>
      </c>
      <c r="H148" s="34">
        <v>2053.3757300000002</v>
      </c>
      <c r="I148" s="74">
        <v>0</v>
      </c>
      <c r="J148" s="74">
        <v>0</v>
      </c>
      <c r="K148" s="74">
        <v>0</v>
      </c>
      <c r="L148" s="34">
        <v>2053.38</v>
      </c>
      <c r="M148" s="74">
        <v>0</v>
      </c>
      <c r="N148" s="74">
        <v>0</v>
      </c>
      <c r="O148" s="104"/>
      <c r="P148" s="105"/>
      <c r="Q148" s="105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106" t="s">
        <v>329</v>
      </c>
      <c r="AC148" s="100"/>
      <c r="AD148" s="97"/>
    </row>
    <row r="149" spans="1:30" s="98" customFormat="1" ht="85.5" hidden="1" customHeight="1" x14ac:dyDescent="0.25">
      <c r="A149" s="92" t="s">
        <v>773</v>
      </c>
      <c r="B149" s="59" t="s">
        <v>293</v>
      </c>
      <c r="C149" s="103">
        <v>0</v>
      </c>
      <c r="D149" s="74">
        <v>1255.1261500000001</v>
      </c>
      <c r="E149" s="74">
        <v>182.29900000000001</v>
      </c>
      <c r="F149" s="74">
        <v>0</v>
      </c>
      <c r="G149" s="74">
        <v>0</v>
      </c>
      <c r="H149" s="34">
        <v>2053.3757300000002</v>
      </c>
      <c r="I149" s="74">
        <v>0</v>
      </c>
      <c r="J149" s="74">
        <v>0</v>
      </c>
      <c r="K149" s="74">
        <v>0</v>
      </c>
      <c r="L149" s="34">
        <v>2053.38</v>
      </c>
      <c r="M149" s="74">
        <v>0</v>
      </c>
      <c r="N149" s="74">
        <v>0</v>
      </c>
      <c r="O149" s="104"/>
      <c r="P149" s="105"/>
      <c r="Q149" s="105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106" t="s">
        <v>329</v>
      </c>
      <c r="AC149" s="100"/>
      <c r="AD149" s="97"/>
    </row>
    <row r="150" spans="1:30" s="98" customFormat="1" ht="85.5" hidden="1" customHeight="1" x14ac:dyDescent="0.25">
      <c r="A150" s="92" t="s">
        <v>774</v>
      </c>
      <c r="B150" s="59" t="s">
        <v>294</v>
      </c>
      <c r="C150" s="103">
        <v>0</v>
      </c>
      <c r="D150" s="74">
        <v>9345.1110000000008</v>
      </c>
      <c r="E150" s="74">
        <v>338.346</v>
      </c>
      <c r="F150" s="74">
        <v>0</v>
      </c>
      <c r="G150" s="74">
        <v>0</v>
      </c>
      <c r="H150" s="34">
        <v>2053.3757300000002</v>
      </c>
      <c r="I150" s="74">
        <v>0</v>
      </c>
      <c r="J150" s="74">
        <v>0</v>
      </c>
      <c r="K150" s="74">
        <v>0</v>
      </c>
      <c r="L150" s="34">
        <v>2053.38</v>
      </c>
      <c r="M150" s="74">
        <v>0</v>
      </c>
      <c r="N150" s="74">
        <v>0</v>
      </c>
      <c r="O150" s="104"/>
      <c r="P150" s="105"/>
      <c r="Q150" s="105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106" t="s">
        <v>329</v>
      </c>
      <c r="AC150" s="100"/>
      <c r="AD150" s="97"/>
    </row>
    <row r="151" spans="1:30" s="98" customFormat="1" ht="85.5" hidden="1" customHeight="1" x14ac:dyDescent="0.25">
      <c r="A151" s="92" t="s">
        <v>775</v>
      </c>
      <c r="B151" s="59" t="s">
        <v>295</v>
      </c>
      <c r="C151" s="103">
        <v>0</v>
      </c>
      <c r="D151" s="74">
        <v>2565.1120000000001</v>
      </c>
      <c r="E151" s="74">
        <v>285.01299999999998</v>
      </c>
      <c r="F151" s="74">
        <v>0</v>
      </c>
      <c r="G151" s="74">
        <v>0</v>
      </c>
      <c r="H151" s="34">
        <v>2053.3757300000002</v>
      </c>
      <c r="I151" s="74">
        <v>0</v>
      </c>
      <c r="J151" s="74">
        <v>0</v>
      </c>
      <c r="K151" s="74">
        <v>0</v>
      </c>
      <c r="L151" s="34">
        <v>2053.38</v>
      </c>
      <c r="M151" s="74">
        <v>0</v>
      </c>
      <c r="N151" s="74">
        <v>0</v>
      </c>
      <c r="O151" s="104"/>
      <c r="P151" s="105"/>
      <c r="Q151" s="105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106" t="s">
        <v>329</v>
      </c>
      <c r="AC151" s="100"/>
      <c r="AD151" s="97"/>
    </row>
    <row r="152" spans="1:30" s="98" customFormat="1" ht="85.5" hidden="1" customHeight="1" x14ac:dyDescent="0.25">
      <c r="A152" s="92" t="s">
        <v>776</v>
      </c>
      <c r="B152" s="59" t="s">
        <v>296</v>
      </c>
      <c r="C152" s="103">
        <v>0</v>
      </c>
      <c r="D152" s="74">
        <v>8662.0329999999994</v>
      </c>
      <c r="E152" s="74">
        <v>962.44799999999998</v>
      </c>
      <c r="F152" s="74">
        <v>0</v>
      </c>
      <c r="G152" s="74">
        <v>0</v>
      </c>
      <c r="H152" s="34">
        <v>2053.3757300000002</v>
      </c>
      <c r="I152" s="74">
        <v>0</v>
      </c>
      <c r="J152" s="74">
        <v>0</v>
      </c>
      <c r="K152" s="74">
        <v>0</v>
      </c>
      <c r="L152" s="34">
        <v>2053.38</v>
      </c>
      <c r="M152" s="74">
        <v>0</v>
      </c>
      <c r="N152" s="74">
        <v>0</v>
      </c>
      <c r="O152" s="104"/>
      <c r="P152" s="105"/>
      <c r="Q152" s="105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106" t="s">
        <v>329</v>
      </c>
      <c r="AC152" s="100"/>
      <c r="AD152" s="97"/>
    </row>
    <row r="153" spans="1:30" s="98" customFormat="1" ht="85.5" hidden="1" customHeight="1" x14ac:dyDescent="0.25">
      <c r="A153" s="92" t="s">
        <v>777</v>
      </c>
      <c r="B153" s="59" t="s">
        <v>297</v>
      </c>
      <c r="C153" s="103">
        <v>0</v>
      </c>
      <c r="D153" s="74">
        <v>6617.3370000000004</v>
      </c>
      <c r="E153" s="74">
        <v>735.26</v>
      </c>
      <c r="F153" s="74">
        <v>0</v>
      </c>
      <c r="G153" s="74">
        <v>0</v>
      </c>
      <c r="H153" s="34">
        <v>2053.3757300000002</v>
      </c>
      <c r="I153" s="74">
        <v>0</v>
      </c>
      <c r="J153" s="74">
        <v>0</v>
      </c>
      <c r="K153" s="74">
        <v>0</v>
      </c>
      <c r="L153" s="34">
        <v>2053.38</v>
      </c>
      <c r="M153" s="74">
        <v>0</v>
      </c>
      <c r="N153" s="74">
        <v>0</v>
      </c>
      <c r="O153" s="104"/>
      <c r="P153" s="105"/>
      <c r="Q153" s="105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106" t="s">
        <v>329</v>
      </c>
      <c r="AC153" s="100"/>
      <c r="AD153" s="97"/>
    </row>
    <row r="154" spans="1:30" s="98" customFormat="1" ht="85.5" hidden="1" customHeight="1" x14ac:dyDescent="0.25">
      <c r="A154" s="92" t="s">
        <v>778</v>
      </c>
      <c r="B154" s="59" t="s">
        <v>298</v>
      </c>
      <c r="C154" s="103">
        <v>0</v>
      </c>
      <c r="D154" s="74">
        <v>12226.995000000001</v>
      </c>
      <c r="E154" s="74">
        <v>358.55500000000001</v>
      </c>
      <c r="F154" s="74">
        <v>0</v>
      </c>
      <c r="G154" s="74">
        <v>0</v>
      </c>
      <c r="H154" s="34">
        <v>2053.3757300000002</v>
      </c>
      <c r="I154" s="74">
        <v>0</v>
      </c>
      <c r="J154" s="74">
        <v>0</v>
      </c>
      <c r="K154" s="74">
        <v>0</v>
      </c>
      <c r="L154" s="34">
        <v>2053.38</v>
      </c>
      <c r="M154" s="74">
        <v>0</v>
      </c>
      <c r="N154" s="74">
        <v>0</v>
      </c>
      <c r="O154" s="104"/>
      <c r="P154" s="105"/>
      <c r="Q154" s="105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106" t="s">
        <v>329</v>
      </c>
      <c r="AC154" s="100"/>
      <c r="AD154" s="97"/>
    </row>
    <row r="155" spans="1:30" s="98" customFormat="1" ht="85.5" hidden="1" customHeight="1" x14ac:dyDescent="0.25">
      <c r="A155" s="92" t="s">
        <v>779</v>
      </c>
      <c r="B155" s="59" t="s">
        <v>299</v>
      </c>
      <c r="C155" s="103">
        <v>0</v>
      </c>
      <c r="D155" s="74">
        <v>3269.6680000000001</v>
      </c>
      <c r="E155" s="74">
        <v>363.29700000000003</v>
      </c>
      <c r="F155" s="74">
        <v>0</v>
      </c>
      <c r="G155" s="74">
        <v>0</v>
      </c>
      <c r="H155" s="34">
        <v>2053.3757300000002</v>
      </c>
      <c r="I155" s="74">
        <v>0</v>
      </c>
      <c r="J155" s="74">
        <v>0</v>
      </c>
      <c r="K155" s="74">
        <v>0</v>
      </c>
      <c r="L155" s="34">
        <v>2053.38</v>
      </c>
      <c r="M155" s="74">
        <v>0</v>
      </c>
      <c r="N155" s="74">
        <v>0</v>
      </c>
      <c r="O155" s="104"/>
      <c r="P155" s="105"/>
      <c r="Q155" s="105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106" t="s">
        <v>329</v>
      </c>
      <c r="AC155" s="100"/>
      <c r="AD155" s="97"/>
    </row>
    <row r="156" spans="1:30" s="98" customFormat="1" ht="85.5" hidden="1" customHeight="1" x14ac:dyDescent="0.25">
      <c r="A156" s="92" t="s">
        <v>780</v>
      </c>
      <c r="B156" s="59" t="s">
        <v>300</v>
      </c>
      <c r="C156" s="103">
        <v>0</v>
      </c>
      <c r="D156" s="74">
        <v>5697.0360000000001</v>
      </c>
      <c r="E156" s="74">
        <v>633.00400000000002</v>
      </c>
      <c r="F156" s="74">
        <v>0</v>
      </c>
      <c r="G156" s="74">
        <v>0</v>
      </c>
      <c r="H156" s="34">
        <v>2053.3757300000002</v>
      </c>
      <c r="I156" s="74">
        <v>0</v>
      </c>
      <c r="J156" s="74">
        <v>0</v>
      </c>
      <c r="K156" s="74">
        <v>0</v>
      </c>
      <c r="L156" s="34">
        <v>2053.38</v>
      </c>
      <c r="M156" s="74">
        <v>0</v>
      </c>
      <c r="N156" s="74">
        <v>0</v>
      </c>
      <c r="O156" s="104"/>
      <c r="P156" s="105"/>
      <c r="Q156" s="105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106" t="s">
        <v>329</v>
      </c>
      <c r="AC156" s="100"/>
      <c r="AD156" s="97"/>
    </row>
    <row r="157" spans="1:30" s="98" customFormat="1" ht="85.5" hidden="1" customHeight="1" x14ac:dyDescent="0.25">
      <c r="A157" s="92" t="s">
        <v>781</v>
      </c>
      <c r="B157" s="59" t="s">
        <v>301</v>
      </c>
      <c r="C157" s="103">
        <v>0</v>
      </c>
      <c r="D157" s="74">
        <v>1460.5989999999999</v>
      </c>
      <c r="E157" s="74">
        <v>162.28899999999999</v>
      </c>
      <c r="F157" s="74">
        <v>0</v>
      </c>
      <c r="G157" s="74">
        <v>0</v>
      </c>
      <c r="H157" s="34">
        <v>2053.3757300000002</v>
      </c>
      <c r="I157" s="74">
        <v>162.28899999999999</v>
      </c>
      <c r="J157" s="74">
        <v>0</v>
      </c>
      <c r="K157" s="74">
        <v>0</v>
      </c>
      <c r="L157" s="34">
        <v>2053.38</v>
      </c>
      <c r="M157" s="74">
        <v>162.28899999999999</v>
      </c>
      <c r="N157" s="74">
        <v>0</v>
      </c>
      <c r="O157" s="104"/>
      <c r="P157" s="105"/>
      <c r="Q157" s="105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103" t="s">
        <v>334</v>
      </c>
      <c r="AC157" s="74"/>
      <c r="AD157" s="97"/>
    </row>
    <row r="158" spans="1:30" s="98" customFormat="1" ht="85.5" hidden="1" customHeight="1" x14ac:dyDescent="0.25">
      <c r="A158" s="92" t="s">
        <v>782</v>
      </c>
      <c r="B158" s="59" t="s">
        <v>302</v>
      </c>
      <c r="C158" s="103">
        <v>0</v>
      </c>
      <c r="D158" s="74">
        <v>3358.8449999999998</v>
      </c>
      <c r="E158" s="74">
        <v>373.20499999999998</v>
      </c>
      <c r="F158" s="74">
        <v>0</v>
      </c>
      <c r="G158" s="74">
        <v>0</v>
      </c>
      <c r="H158" s="34">
        <v>2053.3757300000002</v>
      </c>
      <c r="I158" s="74">
        <v>0</v>
      </c>
      <c r="J158" s="74">
        <v>0</v>
      </c>
      <c r="K158" s="74">
        <v>0</v>
      </c>
      <c r="L158" s="34">
        <v>2053.38</v>
      </c>
      <c r="M158" s="74">
        <v>0</v>
      </c>
      <c r="N158" s="74">
        <v>0</v>
      </c>
      <c r="O158" s="104"/>
      <c r="P158" s="105"/>
      <c r="Q158" s="105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106" t="s">
        <v>329</v>
      </c>
      <c r="AC158" s="100"/>
      <c r="AD158" s="97"/>
    </row>
    <row r="159" spans="1:30" s="98" customFormat="1" ht="85.5" hidden="1" customHeight="1" x14ac:dyDescent="0.25">
      <c r="A159" s="92" t="s">
        <v>783</v>
      </c>
      <c r="B159" s="59" t="s">
        <v>303</v>
      </c>
      <c r="C159" s="103">
        <v>0</v>
      </c>
      <c r="D159" s="74">
        <v>1529.317</v>
      </c>
      <c r="E159" s="74">
        <v>169.92400000000001</v>
      </c>
      <c r="F159" s="74">
        <v>0</v>
      </c>
      <c r="G159" s="74">
        <v>0</v>
      </c>
      <c r="H159" s="34">
        <v>2053.3757300000002</v>
      </c>
      <c r="I159" s="74">
        <v>0</v>
      </c>
      <c r="J159" s="74">
        <v>0</v>
      </c>
      <c r="K159" s="74">
        <v>0</v>
      </c>
      <c r="L159" s="34">
        <v>2053.38</v>
      </c>
      <c r="M159" s="74">
        <v>0</v>
      </c>
      <c r="N159" s="74">
        <v>0</v>
      </c>
      <c r="O159" s="104"/>
      <c r="P159" s="105"/>
      <c r="Q159" s="105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106" t="s">
        <v>329</v>
      </c>
      <c r="AC159" s="100"/>
      <c r="AD159" s="97"/>
    </row>
    <row r="160" spans="1:30" s="98" customFormat="1" ht="85.5" hidden="1" customHeight="1" x14ac:dyDescent="0.25">
      <c r="A160" s="92" t="s">
        <v>784</v>
      </c>
      <c r="B160" s="59" t="s">
        <v>304</v>
      </c>
      <c r="C160" s="103">
        <v>0</v>
      </c>
      <c r="D160" s="74">
        <v>1460</v>
      </c>
      <c r="E160" s="74">
        <v>199.7</v>
      </c>
      <c r="F160" s="74">
        <v>0</v>
      </c>
      <c r="G160" s="74">
        <v>0</v>
      </c>
      <c r="H160" s="34">
        <v>2053.3757300000002</v>
      </c>
      <c r="I160" s="74">
        <v>0</v>
      </c>
      <c r="J160" s="74">
        <v>0</v>
      </c>
      <c r="K160" s="74">
        <v>0</v>
      </c>
      <c r="L160" s="34">
        <v>2053.38</v>
      </c>
      <c r="M160" s="74">
        <v>0</v>
      </c>
      <c r="N160" s="74">
        <v>0</v>
      </c>
      <c r="O160" s="104"/>
      <c r="P160" s="105"/>
      <c r="Q160" s="105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106" t="s">
        <v>329</v>
      </c>
      <c r="AC160" s="100"/>
      <c r="AD160" s="97"/>
    </row>
    <row r="161" spans="1:30" s="98" customFormat="1" ht="85.5" hidden="1" customHeight="1" x14ac:dyDescent="0.25">
      <c r="A161" s="92" t="s">
        <v>785</v>
      </c>
      <c r="B161" s="59" t="s">
        <v>305</v>
      </c>
      <c r="C161" s="103">
        <v>0</v>
      </c>
      <c r="D161" s="74">
        <v>2942.1136000000001</v>
      </c>
      <c r="E161" s="74">
        <v>528.97699999999998</v>
      </c>
      <c r="F161" s="74">
        <v>0</v>
      </c>
      <c r="G161" s="74">
        <v>0</v>
      </c>
      <c r="H161" s="34">
        <v>2053.3757300000002</v>
      </c>
      <c r="I161" s="74">
        <v>0</v>
      </c>
      <c r="J161" s="74">
        <v>0</v>
      </c>
      <c r="K161" s="74">
        <v>0</v>
      </c>
      <c r="L161" s="34">
        <v>2053.38</v>
      </c>
      <c r="M161" s="74">
        <v>0</v>
      </c>
      <c r="N161" s="74">
        <v>0</v>
      </c>
      <c r="O161" s="104"/>
      <c r="P161" s="105"/>
      <c r="Q161" s="105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106" t="s">
        <v>329</v>
      </c>
      <c r="AC161" s="100"/>
      <c r="AD161" s="97"/>
    </row>
    <row r="162" spans="1:30" s="98" customFormat="1" ht="85.5" hidden="1" customHeight="1" x14ac:dyDescent="0.25">
      <c r="A162" s="92" t="s">
        <v>786</v>
      </c>
      <c r="B162" s="59" t="s">
        <v>306</v>
      </c>
      <c r="C162" s="103">
        <v>0</v>
      </c>
      <c r="D162" s="74">
        <v>4670.5479299999997</v>
      </c>
      <c r="E162" s="74">
        <v>854.91499999999996</v>
      </c>
      <c r="F162" s="74">
        <v>0</v>
      </c>
      <c r="G162" s="74">
        <v>0</v>
      </c>
      <c r="H162" s="34">
        <v>2053.3757300000002</v>
      </c>
      <c r="I162" s="74">
        <v>0</v>
      </c>
      <c r="J162" s="74">
        <v>0</v>
      </c>
      <c r="K162" s="74">
        <v>0</v>
      </c>
      <c r="L162" s="34">
        <v>2053.38</v>
      </c>
      <c r="M162" s="74">
        <v>0</v>
      </c>
      <c r="N162" s="74">
        <v>0</v>
      </c>
      <c r="O162" s="104"/>
      <c r="P162" s="105"/>
      <c r="Q162" s="105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106" t="s">
        <v>329</v>
      </c>
      <c r="AC162" s="100"/>
      <c r="AD162" s="97"/>
    </row>
    <row r="163" spans="1:30" s="98" customFormat="1" ht="85.5" hidden="1" customHeight="1" x14ac:dyDescent="0.25">
      <c r="A163" s="92" t="s">
        <v>787</v>
      </c>
      <c r="B163" s="59" t="s">
        <v>307</v>
      </c>
      <c r="C163" s="103">
        <v>0</v>
      </c>
      <c r="D163" s="74">
        <v>17498</v>
      </c>
      <c r="E163" s="74">
        <v>487.33699999999999</v>
      </c>
      <c r="F163" s="74">
        <v>0</v>
      </c>
      <c r="G163" s="74">
        <v>0</v>
      </c>
      <c r="H163" s="34">
        <v>2053.3757300000002</v>
      </c>
      <c r="I163" s="74">
        <v>0</v>
      </c>
      <c r="J163" s="74">
        <v>0</v>
      </c>
      <c r="K163" s="74">
        <v>0</v>
      </c>
      <c r="L163" s="34">
        <v>2053.38</v>
      </c>
      <c r="M163" s="74">
        <v>0</v>
      </c>
      <c r="N163" s="74">
        <v>0</v>
      </c>
      <c r="O163" s="104"/>
      <c r="P163" s="105"/>
      <c r="Q163" s="105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106" t="s">
        <v>329</v>
      </c>
      <c r="AC163" s="100"/>
      <c r="AD163" s="97"/>
    </row>
    <row r="164" spans="1:30" s="98" customFormat="1" ht="85.5" hidden="1" customHeight="1" x14ac:dyDescent="0.25">
      <c r="A164" s="92" t="s">
        <v>788</v>
      </c>
      <c r="B164" s="59" t="s">
        <v>308</v>
      </c>
      <c r="C164" s="103">
        <v>0</v>
      </c>
      <c r="D164" s="74">
        <v>3424.3850000000002</v>
      </c>
      <c r="E164" s="74">
        <v>467</v>
      </c>
      <c r="F164" s="74">
        <v>0</v>
      </c>
      <c r="G164" s="74">
        <v>0</v>
      </c>
      <c r="H164" s="34">
        <v>2053.3757300000002</v>
      </c>
      <c r="I164" s="74">
        <v>467</v>
      </c>
      <c r="J164" s="74">
        <v>0</v>
      </c>
      <c r="K164" s="74">
        <v>0</v>
      </c>
      <c r="L164" s="34">
        <v>2053.38</v>
      </c>
      <c r="M164" s="74">
        <v>467</v>
      </c>
      <c r="N164" s="74">
        <v>0</v>
      </c>
      <c r="O164" s="104"/>
      <c r="P164" s="105"/>
      <c r="Q164" s="105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103" t="s">
        <v>335</v>
      </c>
      <c r="AC164" s="74"/>
      <c r="AD164" s="97"/>
    </row>
    <row r="165" spans="1:30" s="98" customFormat="1" ht="85.5" hidden="1" customHeight="1" x14ac:dyDescent="0.25">
      <c r="A165" s="92" t="s">
        <v>789</v>
      </c>
      <c r="B165" s="59" t="s">
        <v>309</v>
      </c>
      <c r="C165" s="103">
        <v>0</v>
      </c>
      <c r="D165" s="74">
        <v>5706.7740000000003</v>
      </c>
      <c r="E165" s="74">
        <v>705.33199999999999</v>
      </c>
      <c r="F165" s="74">
        <v>0</v>
      </c>
      <c r="G165" s="74">
        <v>0</v>
      </c>
      <c r="H165" s="34">
        <v>2053.3757300000002</v>
      </c>
      <c r="I165" s="74">
        <v>0</v>
      </c>
      <c r="J165" s="74">
        <v>0</v>
      </c>
      <c r="K165" s="74">
        <v>0</v>
      </c>
      <c r="L165" s="34">
        <v>2053.38</v>
      </c>
      <c r="M165" s="74">
        <v>0</v>
      </c>
      <c r="N165" s="74">
        <v>0</v>
      </c>
      <c r="O165" s="104"/>
      <c r="P165" s="105"/>
      <c r="Q165" s="105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106" t="s">
        <v>329</v>
      </c>
      <c r="AC165" s="100"/>
      <c r="AD165" s="97"/>
    </row>
    <row r="166" spans="1:30" s="98" customFormat="1" ht="85.5" hidden="1" customHeight="1" x14ac:dyDescent="0.25">
      <c r="A166" s="92" t="s">
        <v>790</v>
      </c>
      <c r="B166" s="59" t="s">
        <v>310</v>
      </c>
      <c r="C166" s="103">
        <v>0</v>
      </c>
      <c r="D166" s="74">
        <v>1296.8510000000001</v>
      </c>
      <c r="E166" s="74">
        <v>344.733</v>
      </c>
      <c r="F166" s="74">
        <v>0</v>
      </c>
      <c r="G166" s="74">
        <v>0</v>
      </c>
      <c r="H166" s="34">
        <v>2053.3757300000002</v>
      </c>
      <c r="I166" s="74">
        <v>0</v>
      </c>
      <c r="J166" s="74">
        <v>0</v>
      </c>
      <c r="K166" s="74">
        <v>0</v>
      </c>
      <c r="L166" s="34">
        <v>2053.38</v>
      </c>
      <c r="M166" s="74">
        <v>0</v>
      </c>
      <c r="N166" s="74">
        <v>0</v>
      </c>
      <c r="O166" s="104"/>
      <c r="P166" s="105"/>
      <c r="Q166" s="105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106" t="s">
        <v>329</v>
      </c>
      <c r="AC166" s="100"/>
      <c r="AD166" s="97"/>
    </row>
    <row r="167" spans="1:30" s="98" customFormat="1" ht="85.5" hidden="1" customHeight="1" x14ac:dyDescent="0.25">
      <c r="A167" s="92" t="s">
        <v>791</v>
      </c>
      <c r="B167" s="59" t="s">
        <v>311</v>
      </c>
      <c r="C167" s="103">
        <v>0</v>
      </c>
      <c r="D167" s="74">
        <v>236.959</v>
      </c>
      <c r="E167" s="74">
        <v>62.99</v>
      </c>
      <c r="F167" s="74">
        <v>0</v>
      </c>
      <c r="G167" s="74">
        <v>0</v>
      </c>
      <c r="H167" s="34">
        <v>2053.3757300000002</v>
      </c>
      <c r="I167" s="74">
        <v>62.99</v>
      </c>
      <c r="J167" s="74">
        <v>0</v>
      </c>
      <c r="K167" s="74">
        <v>0</v>
      </c>
      <c r="L167" s="34">
        <v>2053.38</v>
      </c>
      <c r="M167" s="74">
        <v>62.99</v>
      </c>
      <c r="N167" s="74">
        <v>0</v>
      </c>
      <c r="O167" s="104"/>
      <c r="P167" s="105"/>
      <c r="Q167" s="105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103" t="s">
        <v>330</v>
      </c>
      <c r="AC167" s="74"/>
      <c r="AD167" s="97"/>
    </row>
    <row r="168" spans="1:30" s="98" customFormat="1" ht="85.5" hidden="1" customHeight="1" x14ac:dyDescent="0.25">
      <c r="A168" s="92" t="s">
        <v>792</v>
      </c>
      <c r="B168" s="59" t="s">
        <v>312</v>
      </c>
      <c r="C168" s="103">
        <v>0</v>
      </c>
      <c r="D168" s="74">
        <v>13044</v>
      </c>
      <c r="E168" s="74">
        <v>1779.271</v>
      </c>
      <c r="F168" s="74">
        <v>0</v>
      </c>
      <c r="G168" s="74">
        <v>0</v>
      </c>
      <c r="H168" s="34">
        <v>2053.3757300000002</v>
      </c>
      <c r="I168" s="74">
        <v>0</v>
      </c>
      <c r="J168" s="74">
        <v>0</v>
      </c>
      <c r="K168" s="74">
        <v>0</v>
      </c>
      <c r="L168" s="34">
        <v>2053.38</v>
      </c>
      <c r="M168" s="74">
        <v>0</v>
      </c>
      <c r="N168" s="74">
        <v>0</v>
      </c>
      <c r="O168" s="104"/>
      <c r="P168" s="105"/>
      <c r="Q168" s="105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106" t="s">
        <v>329</v>
      </c>
      <c r="AC168" s="100"/>
      <c r="AD168" s="97"/>
    </row>
    <row r="169" spans="1:30" s="98" customFormat="1" ht="85.5" hidden="1" customHeight="1" x14ac:dyDescent="0.25">
      <c r="A169" s="92" t="s">
        <v>793</v>
      </c>
      <c r="B169" s="59" t="s">
        <v>313</v>
      </c>
      <c r="C169" s="103">
        <v>0</v>
      </c>
      <c r="D169" s="74">
        <v>1715.8969999999999</v>
      </c>
      <c r="E169" s="74">
        <v>212.077</v>
      </c>
      <c r="F169" s="74">
        <v>0</v>
      </c>
      <c r="G169" s="74">
        <v>0</v>
      </c>
      <c r="H169" s="34">
        <v>2053.3757300000002</v>
      </c>
      <c r="I169" s="74">
        <v>0</v>
      </c>
      <c r="J169" s="74">
        <v>0</v>
      </c>
      <c r="K169" s="74">
        <v>0</v>
      </c>
      <c r="L169" s="34">
        <v>2053.38</v>
      </c>
      <c r="M169" s="74">
        <v>0</v>
      </c>
      <c r="N169" s="74">
        <v>0</v>
      </c>
      <c r="O169" s="104"/>
      <c r="P169" s="105"/>
      <c r="Q169" s="105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106" t="s">
        <v>329</v>
      </c>
      <c r="AC169" s="100"/>
      <c r="AD169" s="97"/>
    </row>
    <row r="170" spans="1:30" s="98" customFormat="1" ht="85.5" hidden="1" customHeight="1" x14ac:dyDescent="0.25">
      <c r="A170" s="92" t="s">
        <v>794</v>
      </c>
      <c r="B170" s="59" t="s">
        <v>314</v>
      </c>
      <c r="C170" s="103">
        <v>0</v>
      </c>
      <c r="D170" s="74">
        <v>892.38486</v>
      </c>
      <c r="E170" s="74">
        <v>111.97799999999999</v>
      </c>
      <c r="F170" s="74">
        <v>0</v>
      </c>
      <c r="G170" s="74">
        <v>0</v>
      </c>
      <c r="H170" s="34">
        <v>2053.3757300000002</v>
      </c>
      <c r="I170" s="74">
        <v>0</v>
      </c>
      <c r="J170" s="74">
        <v>0</v>
      </c>
      <c r="K170" s="74">
        <v>0</v>
      </c>
      <c r="L170" s="34">
        <v>2053.38</v>
      </c>
      <c r="M170" s="74">
        <v>0</v>
      </c>
      <c r="N170" s="74">
        <v>0</v>
      </c>
      <c r="O170" s="104"/>
      <c r="P170" s="105"/>
      <c r="Q170" s="105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106" t="s">
        <v>329</v>
      </c>
      <c r="AC170" s="100"/>
      <c r="AD170" s="97"/>
    </row>
    <row r="171" spans="1:30" s="98" customFormat="1" ht="85.5" hidden="1" customHeight="1" x14ac:dyDescent="0.25">
      <c r="A171" s="92" t="s">
        <v>795</v>
      </c>
      <c r="B171" s="59" t="s">
        <v>315</v>
      </c>
      <c r="C171" s="103">
        <v>0</v>
      </c>
      <c r="D171" s="74">
        <v>10680</v>
      </c>
      <c r="E171" s="74">
        <v>1464.01</v>
      </c>
      <c r="F171" s="74">
        <v>0</v>
      </c>
      <c r="G171" s="74">
        <v>0</v>
      </c>
      <c r="H171" s="34">
        <v>2053.3757300000002</v>
      </c>
      <c r="I171" s="74">
        <v>0</v>
      </c>
      <c r="J171" s="74">
        <v>0</v>
      </c>
      <c r="K171" s="74">
        <v>0</v>
      </c>
      <c r="L171" s="34">
        <v>2053.38</v>
      </c>
      <c r="M171" s="74">
        <v>0</v>
      </c>
      <c r="N171" s="74">
        <v>0</v>
      </c>
      <c r="O171" s="104"/>
      <c r="P171" s="105"/>
      <c r="Q171" s="105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106" t="s">
        <v>329</v>
      </c>
      <c r="AC171" s="100"/>
      <c r="AD171" s="97"/>
    </row>
    <row r="172" spans="1:30" s="98" customFormat="1" ht="85.5" hidden="1" customHeight="1" x14ac:dyDescent="0.25">
      <c r="A172" s="92" t="s">
        <v>796</v>
      </c>
      <c r="B172" s="59" t="s">
        <v>316</v>
      </c>
      <c r="C172" s="103">
        <v>0</v>
      </c>
      <c r="D172" s="74">
        <v>10543.725</v>
      </c>
      <c r="E172" s="74">
        <v>4518.7389999999996</v>
      </c>
      <c r="F172" s="74">
        <v>0</v>
      </c>
      <c r="G172" s="74">
        <v>0</v>
      </c>
      <c r="H172" s="34">
        <v>2053.3757300000002</v>
      </c>
      <c r="I172" s="74">
        <v>0</v>
      </c>
      <c r="J172" s="74">
        <v>0</v>
      </c>
      <c r="K172" s="74">
        <v>0</v>
      </c>
      <c r="L172" s="34">
        <v>2053.38</v>
      </c>
      <c r="M172" s="74">
        <v>0</v>
      </c>
      <c r="N172" s="74">
        <v>0</v>
      </c>
      <c r="O172" s="104"/>
      <c r="P172" s="105"/>
      <c r="Q172" s="105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106" t="s">
        <v>329</v>
      </c>
      <c r="AC172" s="100"/>
      <c r="AD172" s="97"/>
    </row>
    <row r="173" spans="1:30" s="98" customFormat="1" ht="85.5" hidden="1" customHeight="1" x14ac:dyDescent="0.25">
      <c r="A173" s="92" t="s">
        <v>797</v>
      </c>
      <c r="B173" s="59" t="s">
        <v>317</v>
      </c>
      <c r="C173" s="103">
        <v>0</v>
      </c>
      <c r="D173" s="74">
        <v>529.42956000000004</v>
      </c>
      <c r="E173" s="74">
        <v>66.433999999999997</v>
      </c>
      <c r="F173" s="74">
        <v>0</v>
      </c>
      <c r="G173" s="74">
        <v>0</v>
      </c>
      <c r="H173" s="34">
        <v>2053.3757300000002</v>
      </c>
      <c r="I173" s="74">
        <v>0</v>
      </c>
      <c r="J173" s="74">
        <v>0</v>
      </c>
      <c r="K173" s="74">
        <v>0</v>
      </c>
      <c r="L173" s="34">
        <v>2053.38</v>
      </c>
      <c r="M173" s="74">
        <v>0</v>
      </c>
      <c r="N173" s="74">
        <v>0</v>
      </c>
      <c r="O173" s="104"/>
      <c r="P173" s="105"/>
      <c r="Q173" s="105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106" t="s">
        <v>329</v>
      </c>
      <c r="AC173" s="100"/>
      <c r="AD173" s="97"/>
    </row>
    <row r="174" spans="1:30" s="98" customFormat="1" ht="85.5" hidden="1" customHeight="1" x14ac:dyDescent="0.25">
      <c r="A174" s="92" t="s">
        <v>798</v>
      </c>
      <c r="B174" s="59" t="s">
        <v>318</v>
      </c>
      <c r="C174" s="103">
        <v>0</v>
      </c>
      <c r="D174" s="74">
        <v>1075.4000000000001</v>
      </c>
      <c r="E174" s="74">
        <v>119.6</v>
      </c>
      <c r="F174" s="74">
        <v>0</v>
      </c>
      <c r="G174" s="74">
        <v>0</v>
      </c>
      <c r="H174" s="34">
        <v>2053.3757300000002</v>
      </c>
      <c r="I174" s="74">
        <v>0</v>
      </c>
      <c r="J174" s="74">
        <v>0</v>
      </c>
      <c r="K174" s="74">
        <v>0</v>
      </c>
      <c r="L174" s="34">
        <v>2053.38</v>
      </c>
      <c r="M174" s="74">
        <v>0</v>
      </c>
      <c r="N174" s="74">
        <v>0</v>
      </c>
      <c r="O174" s="104"/>
      <c r="P174" s="105"/>
      <c r="Q174" s="105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106" t="s">
        <v>329</v>
      </c>
      <c r="AC174" s="100"/>
      <c r="AD174" s="97"/>
    </row>
    <row r="175" spans="1:30" s="98" customFormat="1" ht="85.5" hidden="1" customHeight="1" x14ac:dyDescent="0.25">
      <c r="A175" s="92" t="s">
        <v>799</v>
      </c>
      <c r="B175" s="59" t="s">
        <v>319</v>
      </c>
      <c r="C175" s="103">
        <v>0</v>
      </c>
      <c r="D175" s="74">
        <v>4138.6000000000004</v>
      </c>
      <c r="E175" s="74">
        <v>459.9</v>
      </c>
      <c r="F175" s="74">
        <v>0</v>
      </c>
      <c r="G175" s="74">
        <v>0</v>
      </c>
      <c r="H175" s="34">
        <v>2053.3757300000002</v>
      </c>
      <c r="I175" s="74">
        <v>0</v>
      </c>
      <c r="J175" s="74">
        <v>0</v>
      </c>
      <c r="K175" s="74">
        <v>0</v>
      </c>
      <c r="L175" s="34">
        <v>2053.38</v>
      </c>
      <c r="M175" s="74">
        <v>0</v>
      </c>
      <c r="N175" s="74">
        <v>0</v>
      </c>
      <c r="O175" s="104"/>
      <c r="P175" s="105"/>
      <c r="Q175" s="105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106" t="s">
        <v>329</v>
      </c>
      <c r="AC175" s="100"/>
      <c r="AD175" s="97"/>
    </row>
    <row r="176" spans="1:30" s="98" customFormat="1" ht="85.5" hidden="1" customHeight="1" x14ac:dyDescent="0.25">
      <c r="A176" s="92" t="s">
        <v>800</v>
      </c>
      <c r="B176" s="59" t="s">
        <v>320</v>
      </c>
      <c r="C176" s="103">
        <v>0</v>
      </c>
      <c r="D176" s="74">
        <v>1345.3</v>
      </c>
      <c r="E176" s="74">
        <v>149.5</v>
      </c>
      <c r="F176" s="74">
        <v>0</v>
      </c>
      <c r="G176" s="74">
        <v>0</v>
      </c>
      <c r="H176" s="34">
        <v>2053.3757300000002</v>
      </c>
      <c r="I176" s="74">
        <v>0</v>
      </c>
      <c r="J176" s="74">
        <v>0</v>
      </c>
      <c r="K176" s="74">
        <v>0</v>
      </c>
      <c r="L176" s="34">
        <v>2053.38</v>
      </c>
      <c r="M176" s="74">
        <v>0</v>
      </c>
      <c r="N176" s="74">
        <v>0</v>
      </c>
      <c r="O176" s="104"/>
      <c r="P176" s="105"/>
      <c r="Q176" s="105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106" t="s">
        <v>329</v>
      </c>
      <c r="AC176" s="100"/>
      <c r="AD176" s="97"/>
    </row>
    <row r="177" spans="1:30" s="98" customFormat="1" ht="85.5" hidden="1" customHeight="1" x14ac:dyDescent="0.25">
      <c r="A177" s="92" t="s">
        <v>801</v>
      </c>
      <c r="B177" s="59" t="s">
        <v>321</v>
      </c>
      <c r="C177" s="103">
        <v>0</v>
      </c>
      <c r="D177" s="74">
        <v>2217.5993199999998</v>
      </c>
      <c r="E177" s="74">
        <v>355.49599999999998</v>
      </c>
      <c r="F177" s="74">
        <v>0</v>
      </c>
      <c r="G177" s="74">
        <v>0</v>
      </c>
      <c r="H177" s="34">
        <v>2053.3757300000002</v>
      </c>
      <c r="I177" s="74">
        <v>0</v>
      </c>
      <c r="J177" s="74">
        <v>0</v>
      </c>
      <c r="K177" s="74">
        <v>0</v>
      </c>
      <c r="L177" s="34">
        <v>2053.38</v>
      </c>
      <c r="M177" s="74">
        <v>0</v>
      </c>
      <c r="N177" s="74">
        <v>0</v>
      </c>
      <c r="O177" s="104"/>
      <c r="P177" s="105"/>
      <c r="Q177" s="105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106" t="s">
        <v>329</v>
      </c>
      <c r="AC177" s="100"/>
      <c r="AD177" s="97"/>
    </row>
    <row r="178" spans="1:30" s="98" customFormat="1" ht="85.5" hidden="1" customHeight="1" x14ac:dyDescent="0.25">
      <c r="A178" s="92" t="s">
        <v>802</v>
      </c>
      <c r="B178" s="59" t="s">
        <v>322</v>
      </c>
      <c r="C178" s="103">
        <v>0</v>
      </c>
      <c r="D178" s="74">
        <v>1306.4680000000001</v>
      </c>
      <c r="E178" s="74">
        <v>178.155</v>
      </c>
      <c r="F178" s="74">
        <v>0</v>
      </c>
      <c r="G178" s="74">
        <v>0</v>
      </c>
      <c r="H178" s="34">
        <v>2053.3757300000002</v>
      </c>
      <c r="I178" s="74">
        <v>0</v>
      </c>
      <c r="J178" s="74">
        <v>0</v>
      </c>
      <c r="K178" s="74">
        <v>0</v>
      </c>
      <c r="L178" s="34">
        <v>2053.38</v>
      </c>
      <c r="M178" s="74">
        <v>0</v>
      </c>
      <c r="N178" s="74">
        <v>0</v>
      </c>
      <c r="O178" s="104"/>
      <c r="P178" s="105"/>
      <c r="Q178" s="105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106" t="s">
        <v>329</v>
      </c>
      <c r="AC178" s="100"/>
      <c r="AD178" s="97"/>
    </row>
    <row r="179" spans="1:30" s="98" customFormat="1" ht="85.5" hidden="1" customHeight="1" x14ac:dyDescent="0.25">
      <c r="A179" s="92" t="s">
        <v>803</v>
      </c>
      <c r="B179" s="59" t="s">
        <v>323</v>
      </c>
      <c r="C179" s="103">
        <v>0</v>
      </c>
      <c r="D179" s="74">
        <v>1987.193</v>
      </c>
      <c r="E179" s="74">
        <v>528.24199999999996</v>
      </c>
      <c r="F179" s="74">
        <v>0</v>
      </c>
      <c r="G179" s="74">
        <v>0</v>
      </c>
      <c r="H179" s="34">
        <v>2053.3757300000002</v>
      </c>
      <c r="I179" s="74">
        <v>0</v>
      </c>
      <c r="J179" s="74">
        <v>0</v>
      </c>
      <c r="K179" s="74">
        <v>0</v>
      </c>
      <c r="L179" s="34">
        <v>2053.38</v>
      </c>
      <c r="M179" s="74">
        <v>0</v>
      </c>
      <c r="N179" s="74">
        <v>0</v>
      </c>
      <c r="O179" s="104"/>
      <c r="P179" s="105"/>
      <c r="Q179" s="105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106" t="s">
        <v>329</v>
      </c>
      <c r="AC179" s="100"/>
      <c r="AD179" s="97"/>
    </row>
    <row r="180" spans="1:30" s="98" customFormat="1" ht="85.5" hidden="1" customHeight="1" x14ac:dyDescent="0.25">
      <c r="A180" s="92" t="s">
        <v>804</v>
      </c>
      <c r="B180" s="59" t="s">
        <v>324</v>
      </c>
      <c r="C180" s="103">
        <v>0</v>
      </c>
      <c r="D180" s="74">
        <v>764.33199999999999</v>
      </c>
      <c r="E180" s="74">
        <v>94.468000000000004</v>
      </c>
      <c r="F180" s="74">
        <v>0</v>
      </c>
      <c r="G180" s="74">
        <v>0</v>
      </c>
      <c r="H180" s="34">
        <v>2053.3757300000002</v>
      </c>
      <c r="I180" s="74">
        <v>0</v>
      </c>
      <c r="J180" s="74">
        <v>0</v>
      </c>
      <c r="K180" s="74">
        <v>0</v>
      </c>
      <c r="L180" s="34">
        <v>2053.38</v>
      </c>
      <c r="M180" s="74">
        <v>0</v>
      </c>
      <c r="N180" s="74">
        <v>0</v>
      </c>
      <c r="O180" s="104"/>
      <c r="P180" s="105"/>
      <c r="Q180" s="105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106" t="s">
        <v>329</v>
      </c>
      <c r="AC180" s="100"/>
      <c r="AD180" s="97"/>
    </row>
    <row r="181" spans="1:30" s="98" customFormat="1" ht="85.5" hidden="1" customHeight="1" x14ac:dyDescent="0.25">
      <c r="A181" s="92" t="s">
        <v>805</v>
      </c>
      <c r="B181" s="59" t="s">
        <v>325</v>
      </c>
      <c r="C181" s="103">
        <v>0</v>
      </c>
      <c r="D181" s="74">
        <v>914.64</v>
      </c>
      <c r="E181" s="74">
        <v>101.63</v>
      </c>
      <c r="F181" s="74">
        <v>0</v>
      </c>
      <c r="G181" s="74">
        <v>0</v>
      </c>
      <c r="H181" s="34">
        <v>2053.3757300000002</v>
      </c>
      <c r="I181" s="74">
        <v>0</v>
      </c>
      <c r="J181" s="74">
        <v>0</v>
      </c>
      <c r="K181" s="74">
        <v>0</v>
      </c>
      <c r="L181" s="34">
        <v>2053.38</v>
      </c>
      <c r="M181" s="74">
        <v>0</v>
      </c>
      <c r="N181" s="74">
        <v>0</v>
      </c>
      <c r="O181" s="104"/>
      <c r="P181" s="105"/>
      <c r="Q181" s="105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106" t="s">
        <v>329</v>
      </c>
      <c r="AC181" s="100"/>
      <c r="AD181" s="97"/>
    </row>
    <row r="182" spans="1:30" s="98" customFormat="1" ht="85.5" hidden="1" customHeight="1" x14ac:dyDescent="0.25">
      <c r="A182" s="92" t="s">
        <v>806</v>
      </c>
      <c r="B182" s="59" t="s">
        <v>326</v>
      </c>
      <c r="C182" s="103">
        <v>0</v>
      </c>
      <c r="D182" s="74">
        <v>1352.64</v>
      </c>
      <c r="E182" s="74">
        <v>184.45099999999999</v>
      </c>
      <c r="F182" s="74">
        <v>0</v>
      </c>
      <c r="G182" s="74">
        <v>0</v>
      </c>
      <c r="H182" s="34">
        <v>2053.3757300000002</v>
      </c>
      <c r="I182" s="74">
        <v>0</v>
      </c>
      <c r="J182" s="74">
        <v>0</v>
      </c>
      <c r="K182" s="74">
        <v>0</v>
      </c>
      <c r="L182" s="34">
        <v>2053.38</v>
      </c>
      <c r="M182" s="74">
        <v>0</v>
      </c>
      <c r="N182" s="74">
        <v>0</v>
      </c>
      <c r="O182" s="104"/>
      <c r="P182" s="105"/>
      <c r="Q182" s="105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106" t="s">
        <v>329</v>
      </c>
      <c r="AC182" s="100"/>
      <c r="AD182" s="97"/>
    </row>
    <row r="183" spans="1:30" s="98" customFormat="1" ht="85.5" hidden="1" customHeight="1" x14ac:dyDescent="0.25">
      <c r="A183" s="92" t="s">
        <v>807</v>
      </c>
      <c r="B183" s="59" t="s">
        <v>327</v>
      </c>
      <c r="C183" s="103">
        <v>0</v>
      </c>
      <c r="D183" s="74">
        <v>344.62</v>
      </c>
      <c r="E183" s="74">
        <v>38.29</v>
      </c>
      <c r="F183" s="74">
        <v>0</v>
      </c>
      <c r="G183" s="74">
        <v>0</v>
      </c>
      <c r="H183" s="34">
        <v>2053.3757300000002</v>
      </c>
      <c r="I183" s="74">
        <v>0</v>
      </c>
      <c r="J183" s="74">
        <v>0</v>
      </c>
      <c r="K183" s="74">
        <v>0</v>
      </c>
      <c r="L183" s="34">
        <v>2053.38</v>
      </c>
      <c r="M183" s="74">
        <v>0</v>
      </c>
      <c r="N183" s="74">
        <v>0</v>
      </c>
      <c r="O183" s="104"/>
      <c r="P183" s="105"/>
      <c r="Q183" s="105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106" t="s">
        <v>329</v>
      </c>
      <c r="AC183" s="100"/>
      <c r="AD183" s="97"/>
    </row>
    <row r="184" spans="1:30" s="98" customFormat="1" ht="85.5" hidden="1" customHeight="1" x14ac:dyDescent="0.25">
      <c r="A184" s="92" t="s">
        <v>808</v>
      </c>
      <c r="B184" s="59" t="s">
        <v>328</v>
      </c>
      <c r="C184" s="103">
        <v>0</v>
      </c>
      <c r="D184" s="74">
        <v>3090.9056300000002</v>
      </c>
      <c r="E184" s="74">
        <v>310.34899999999999</v>
      </c>
      <c r="F184" s="74">
        <v>0</v>
      </c>
      <c r="G184" s="74">
        <v>0</v>
      </c>
      <c r="H184" s="34">
        <v>2053.3757300000002</v>
      </c>
      <c r="I184" s="74">
        <v>0</v>
      </c>
      <c r="J184" s="74">
        <v>0</v>
      </c>
      <c r="K184" s="74">
        <v>0</v>
      </c>
      <c r="L184" s="34">
        <v>2053.38</v>
      </c>
      <c r="M184" s="74">
        <v>0</v>
      </c>
      <c r="N184" s="74">
        <v>0</v>
      </c>
      <c r="O184" s="104"/>
      <c r="P184" s="105"/>
      <c r="Q184" s="105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106" t="s">
        <v>329</v>
      </c>
      <c r="AC184" s="100"/>
      <c r="AD184" s="97"/>
    </row>
    <row r="185" spans="1:30" s="98" customFormat="1" ht="85.5" hidden="1" customHeight="1" x14ac:dyDescent="0.25">
      <c r="A185" s="92" t="s">
        <v>809</v>
      </c>
      <c r="B185" s="59" t="s">
        <v>950</v>
      </c>
      <c r="C185" s="74">
        <v>0</v>
      </c>
      <c r="D185" s="100">
        <v>426.279</v>
      </c>
      <c r="E185" s="74">
        <v>0</v>
      </c>
      <c r="F185" s="74">
        <v>0</v>
      </c>
      <c r="G185" s="74">
        <v>0</v>
      </c>
      <c r="H185" s="34">
        <v>2053.3757300000002</v>
      </c>
      <c r="I185" s="74">
        <v>0</v>
      </c>
      <c r="J185" s="74">
        <v>0</v>
      </c>
      <c r="K185" s="74">
        <v>0</v>
      </c>
      <c r="L185" s="34">
        <v>2053.38</v>
      </c>
      <c r="M185" s="74">
        <v>0</v>
      </c>
      <c r="N185" s="74">
        <v>0</v>
      </c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101"/>
      <c r="AC185" s="102"/>
      <c r="AD185" s="97"/>
    </row>
    <row r="186" spans="1:30" s="98" customFormat="1" ht="85.5" hidden="1" customHeight="1" x14ac:dyDescent="0.25">
      <c r="A186" s="92" t="s">
        <v>810</v>
      </c>
      <c r="B186" s="59" t="s">
        <v>950</v>
      </c>
      <c r="C186" s="103">
        <v>0</v>
      </c>
      <c r="D186" s="107">
        <v>683.7</v>
      </c>
      <c r="E186" s="108">
        <v>0</v>
      </c>
      <c r="F186" s="108">
        <v>0</v>
      </c>
      <c r="G186" s="108">
        <v>0</v>
      </c>
      <c r="H186" s="34">
        <v>2053.3757300000002</v>
      </c>
      <c r="I186" s="108">
        <v>0</v>
      </c>
      <c r="J186" s="108">
        <v>0</v>
      </c>
      <c r="K186" s="108">
        <v>0</v>
      </c>
      <c r="L186" s="34">
        <v>2053.38</v>
      </c>
      <c r="M186" s="108">
        <v>0</v>
      </c>
      <c r="N186" s="108">
        <v>0</v>
      </c>
      <c r="O186" s="108">
        <v>0</v>
      </c>
      <c r="P186" s="108">
        <v>0</v>
      </c>
      <c r="Q186" s="108">
        <v>0</v>
      </c>
      <c r="R186" s="108">
        <v>0</v>
      </c>
      <c r="S186" s="108">
        <v>0</v>
      </c>
      <c r="T186" s="108">
        <v>0</v>
      </c>
      <c r="U186" s="108">
        <v>0</v>
      </c>
      <c r="V186" s="108">
        <v>0</v>
      </c>
      <c r="W186" s="108">
        <v>0</v>
      </c>
      <c r="X186" s="108">
        <v>0</v>
      </c>
      <c r="Y186" s="108">
        <v>0</v>
      </c>
      <c r="Z186" s="108">
        <v>0</v>
      </c>
      <c r="AA186" s="108">
        <v>0</v>
      </c>
      <c r="AB186" s="109"/>
      <c r="AC186" s="102"/>
      <c r="AD186" s="97"/>
    </row>
    <row r="187" spans="1:30" s="114" customFormat="1" ht="93.75" hidden="1" customHeight="1" x14ac:dyDescent="0.25">
      <c r="A187" s="92" t="s">
        <v>811</v>
      </c>
      <c r="B187" s="110" t="s">
        <v>12</v>
      </c>
      <c r="C187" s="111">
        <v>0</v>
      </c>
      <c r="D187" s="112">
        <f t="shared" ref="D187:M187" si="3">SUM(D188:D201)</f>
        <v>30000.000000000004</v>
      </c>
      <c r="E187" s="112">
        <f t="shared" si="3"/>
        <v>5269.0961077246902</v>
      </c>
      <c r="F187" s="112">
        <f t="shared" si="3"/>
        <v>0</v>
      </c>
      <c r="G187" s="112">
        <f t="shared" si="3"/>
        <v>0</v>
      </c>
      <c r="H187" s="34">
        <v>2053.3757300000002</v>
      </c>
      <c r="I187" s="112">
        <f t="shared" si="3"/>
        <v>0</v>
      </c>
      <c r="J187" s="112">
        <f t="shared" si="3"/>
        <v>0</v>
      </c>
      <c r="K187" s="112">
        <f t="shared" si="3"/>
        <v>0</v>
      </c>
      <c r="L187" s="34">
        <v>2053.38</v>
      </c>
      <c r="M187" s="112">
        <f t="shared" si="3"/>
        <v>0</v>
      </c>
      <c r="N187" s="74">
        <v>0</v>
      </c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113"/>
      <c r="AC187" s="72"/>
    </row>
    <row r="188" spans="1:30" s="121" customFormat="1" ht="71.099999999999994" hidden="1" customHeight="1" x14ac:dyDescent="0.25">
      <c r="A188" s="92" t="s">
        <v>812</v>
      </c>
      <c r="B188" s="115" t="s">
        <v>404</v>
      </c>
      <c r="C188" s="116">
        <v>0</v>
      </c>
      <c r="D188" s="117">
        <v>547.20000000000005</v>
      </c>
      <c r="E188" s="116">
        <v>81.765517241379314</v>
      </c>
      <c r="F188" s="116">
        <v>0</v>
      </c>
      <c r="G188" s="116">
        <v>0</v>
      </c>
      <c r="H188" s="34">
        <v>2053.3757300000002</v>
      </c>
      <c r="I188" s="117">
        <v>0</v>
      </c>
      <c r="J188" s="117">
        <v>0</v>
      </c>
      <c r="K188" s="117">
        <v>0</v>
      </c>
      <c r="L188" s="34">
        <v>2053.38</v>
      </c>
      <c r="M188" s="117">
        <v>0</v>
      </c>
      <c r="N188" s="74">
        <v>0</v>
      </c>
      <c r="O188" s="118">
        <v>99.058991269378254</v>
      </c>
      <c r="P188" s="119">
        <v>-9.0471600000000834</v>
      </c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20"/>
      <c r="AC188" s="72"/>
    </row>
    <row r="189" spans="1:30" s="121" customFormat="1" ht="51" hidden="1" x14ac:dyDescent="0.25">
      <c r="A189" s="92" t="s">
        <v>813</v>
      </c>
      <c r="B189" s="115" t="s">
        <v>13</v>
      </c>
      <c r="C189" s="116">
        <v>0</v>
      </c>
      <c r="D189" s="117">
        <v>1346.8</v>
      </c>
      <c r="E189" s="116">
        <v>133.19999999999999</v>
      </c>
      <c r="F189" s="116">
        <v>0</v>
      </c>
      <c r="G189" s="116">
        <v>0</v>
      </c>
      <c r="H189" s="34">
        <v>2053.3757300000002</v>
      </c>
      <c r="I189" s="117">
        <v>0</v>
      </c>
      <c r="J189" s="117">
        <v>0</v>
      </c>
      <c r="K189" s="117">
        <v>0</v>
      </c>
      <c r="L189" s="34">
        <v>2053.38</v>
      </c>
      <c r="M189" s="117">
        <v>0</v>
      </c>
      <c r="N189" s="74">
        <v>0</v>
      </c>
      <c r="O189" s="118">
        <v>106.96413871803803</v>
      </c>
      <c r="P189" s="119">
        <v>99.402462499999999</v>
      </c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20"/>
      <c r="AC189" s="72"/>
    </row>
    <row r="190" spans="1:30" s="121" customFormat="1" ht="51" hidden="1" x14ac:dyDescent="0.25">
      <c r="A190" s="92" t="s">
        <v>814</v>
      </c>
      <c r="B190" s="115" t="s">
        <v>405</v>
      </c>
      <c r="C190" s="116">
        <v>0</v>
      </c>
      <c r="D190" s="117">
        <v>1934.1</v>
      </c>
      <c r="E190" s="116">
        <v>185.42999999999998</v>
      </c>
      <c r="F190" s="116">
        <v>0</v>
      </c>
      <c r="G190" s="116">
        <v>0</v>
      </c>
      <c r="H190" s="34">
        <v>2053.3757300000002</v>
      </c>
      <c r="I190" s="117">
        <v>0</v>
      </c>
      <c r="J190" s="117">
        <v>0</v>
      </c>
      <c r="K190" s="117">
        <v>0</v>
      </c>
      <c r="L190" s="34">
        <v>2053.38</v>
      </c>
      <c r="M190" s="117">
        <v>0</v>
      </c>
      <c r="N190" s="74">
        <v>0</v>
      </c>
      <c r="O190" s="118">
        <v>99.002481419832407</v>
      </c>
      <c r="P190" s="119">
        <v>-13.649911999999944</v>
      </c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20"/>
      <c r="AC190" s="72"/>
    </row>
    <row r="191" spans="1:30" s="121" customFormat="1" ht="51" hidden="1" x14ac:dyDescent="0.25">
      <c r="A191" s="92" t="s">
        <v>815</v>
      </c>
      <c r="B191" s="115" t="s">
        <v>406</v>
      </c>
      <c r="C191" s="116">
        <v>0</v>
      </c>
      <c r="D191" s="117">
        <v>3425.4</v>
      </c>
      <c r="E191" s="116">
        <v>1399.1070422535213</v>
      </c>
      <c r="F191" s="116">
        <v>0</v>
      </c>
      <c r="G191" s="116">
        <v>0</v>
      </c>
      <c r="H191" s="34">
        <v>2053.3757300000002</v>
      </c>
      <c r="I191" s="117">
        <v>0</v>
      </c>
      <c r="J191" s="117">
        <v>0</v>
      </c>
      <c r="K191" s="117">
        <v>0</v>
      </c>
      <c r="L191" s="34">
        <v>2053.38</v>
      </c>
      <c r="M191" s="117">
        <v>0</v>
      </c>
      <c r="N191" s="74">
        <v>0</v>
      </c>
      <c r="O191" s="118">
        <v>99.002481419832407</v>
      </c>
      <c r="P191" s="119">
        <v>-13.649911999999944</v>
      </c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20"/>
      <c r="AC191" s="72"/>
    </row>
    <row r="192" spans="1:30" s="121" customFormat="1" ht="51" hidden="1" x14ac:dyDescent="0.25">
      <c r="A192" s="92" t="s">
        <v>816</v>
      </c>
      <c r="B192" s="115" t="s">
        <v>407</v>
      </c>
      <c r="C192" s="116">
        <v>0</v>
      </c>
      <c r="D192" s="117">
        <v>2727.6</v>
      </c>
      <c r="E192" s="116">
        <v>481.34117647058821</v>
      </c>
      <c r="F192" s="116">
        <v>0</v>
      </c>
      <c r="G192" s="116">
        <v>0</v>
      </c>
      <c r="H192" s="34">
        <v>2053.3757300000002</v>
      </c>
      <c r="I192" s="117">
        <v>0</v>
      </c>
      <c r="J192" s="117">
        <v>0</v>
      </c>
      <c r="K192" s="117">
        <v>0</v>
      </c>
      <c r="L192" s="34">
        <v>2053.38</v>
      </c>
      <c r="M192" s="117">
        <v>0</v>
      </c>
      <c r="N192" s="74">
        <v>0</v>
      </c>
      <c r="O192" s="118">
        <v>99.002481419832407</v>
      </c>
      <c r="P192" s="119">
        <v>-13.649911999999944</v>
      </c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20"/>
      <c r="AC192" s="72"/>
    </row>
    <row r="193" spans="1:31" s="121" customFormat="1" ht="51" hidden="1" x14ac:dyDescent="0.25">
      <c r="A193" s="92" t="s">
        <v>817</v>
      </c>
      <c r="B193" s="115" t="s">
        <v>14</v>
      </c>
      <c r="C193" s="116">
        <v>0</v>
      </c>
      <c r="D193" s="117">
        <v>2038.4</v>
      </c>
      <c r="E193" s="116">
        <v>201.60000000000002</v>
      </c>
      <c r="F193" s="116">
        <v>0</v>
      </c>
      <c r="G193" s="116">
        <v>0</v>
      </c>
      <c r="H193" s="34">
        <v>2053.3757300000002</v>
      </c>
      <c r="I193" s="117">
        <v>0</v>
      </c>
      <c r="J193" s="117">
        <v>0</v>
      </c>
      <c r="K193" s="117">
        <v>0</v>
      </c>
      <c r="L193" s="34">
        <v>2053.38</v>
      </c>
      <c r="M193" s="117">
        <v>0</v>
      </c>
      <c r="N193" s="74">
        <v>0</v>
      </c>
      <c r="O193" s="118">
        <v>99.002481419832407</v>
      </c>
      <c r="P193" s="119">
        <v>-13.649911999999944</v>
      </c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20"/>
      <c r="AC193" s="72"/>
    </row>
    <row r="194" spans="1:31" s="121" customFormat="1" ht="51" hidden="1" x14ac:dyDescent="0.25">
      <c r="A194" s="92" t="s">
        <v>818</v>
      </c>
      <c r="B194" s="115" t="s">
        <v>408</v>
      </c>
      <c r="C194" s="116">
        <v>0</v>
      </c>
      <c r="D194" s="117">
        <v>2406.6999999999998</v>
      </c>
      <c r="E194" s="116">
        <v>802.23333333333323</v>
      </c>
      <c r="F194" s="116">
        <v>0</v>
      </c>
      <c r="G194" s="116">
        <v>0</v>
      </c>
      <c r="H194" s="34">
        <v>2053.3757300000002</v>
      </c>
      <c r="I194" s="117">
        <v>0</v>
      </c>
      <c r="J194" s="117">
        <v>0</v>
      </c>
      <c r="K194" s="117">
        <v>0</v>
      </c>
      <c r="L194" s="34">
        <v>2053.38</v>
      </c>
      <c r="M194" s="117">
        <v>0</v>
      </c>
      <c r="N194" s="74">
        <v>0</v>
      </c>
      <c r="O194" s="118">
        <v>99.002481419832407</v>
      </c>
      <c r="P194" s="119">
        <v>-13.649911999999944</v>
      </c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20"/>
      <c r="AC194" s="72"/>
    </row>
    <row r="195" spans="1:31" s="121" customFormat="1" ht="51" hidden="1" x14ac:dyDescent="0.25">
      <c r="A195" s="92" t="s">
        <v>819</v>
      </c>
      <c r="B195" s="122" t="s">
        <v>409</v>
      </c>
      <c r="C195" s="116">
        <v>0</v>
      </c>
      <c r="D195" s="117">
        <v>2016</v>
      </c>
      <c r="E195" s="116">
        <v>224</v>
      </c>
      <c r="F195" s="116">
        <v>0</v>
      </c>
      <c r="G195" s="116">
        <v>0</v>
      </c>
      <c r="H195" s="34">
        <v>2053.3757300000002</v>
      </c>
      <c r="I195" s="117">
        <v>0</v>
      </c>
      <c r="J195" s="117">
        <v>0</v>
      </c>
      <c r="K195" s="117">
        <v>0</v>
      </c>
      <c r="L195" s="34">
        <v>2053.38</v>
      </c>
      <c r="M195" s="117">
        <v>0</v>
      </c>
      <c r="N195" s="74">
        <v>0</v>
      </c>
      <c r="O195" s="118">
        <v>99.002481419832407</v>
      </c>
      <c r="P195" s="119">
        <v>-13.649911999999944</v>
      </c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20"/>
      <c r="AC195" s="72"/>
    </row>
    <row r="196" spans="1:31" s="121" customFormat="1" ht="51" hidden="1" x14ac:dyDescent="0.25">
      <c r="A196" s="92" t="s">
        <v>820</v>
      </c>
      <c r="B196" s="115" t="s">
        <v>410</v>
      </c>
      <c r="C196" s="116">
        <v>0</v>
      </c>
      <c r="D196" s="117">
        <v>1750.4</v>
      </c>
      <c r="E196" s="116">
        <v>238.69090909090909</v>
      </c>
      <c r="F196" s="116">
        <v>0</v>
      </c>
      <c r="G196" s="116">
        <v>0</v>
      </c>
      <c r="H196" s="34">
        <v>2053.3757300000002</v>
      </c>
      <c r="I196" s="117">
        <v>0</v>
      </c>
      <c r="J196" s="117">
        <v>0</v>
      </c>
      <c r="K196" s="117">
        <v>0</v>
      </c>
      <c r="L196" s="34">
        <v>2053.38</v>
      </c>
      <c r="M196" s="117">
        <v>0</v>
      </c>
      <c r="N196" s="74">
        <v>0</v>
      </c>
      <c r="O196" s="118">
        <v>99.002481419832407</v>
      </c>
      <c r="P196" s="119">
        <v>-13.649911999999944</v>
      </c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20"/>
      <c r="AC196" s="72"/>
    </row>
    <row r="197" spans="1:31" s="121" customFormat="1" ht="51" hidden="1" x14ac:dyDescent="0.25">
      <c r="A197" s="92" t="s">
        <v>821</v>
      </c>
      <c r="B197" s="115" t="s">
        <v>411</v>
      </c>
      <c r="C197" s="116">
        <v>0</v>
      </c>
      <c r="D197" s="117">
        <v>1879.7</v>
      </c>
      <c r="E197" s="116">
        <v>232.32247191011237</v>
      </c>
      <c r="F197" s="116">
        <v>0</v>
      </c>
      <c r="G197" s="116">
        <v>0</v>
      </c>
      <c r="H197" s="34">
        <v>2053.3757300000002</v>
      </c>
      <c r="I197" s="117">
        <v>0</v>
      </c>
      <c r="J197" s="117">
        <v>0</v>
      </c>
      <c r="K197" s="117">
        <v>0</v>
      </c>
      <c r="L197" s="34">
        <v>2053.38</v>
      </c>
      <c r="M197" s="117">
        <v>0</v>
      </c>
      <c r="N197" s="74">
        <v>0</v>
      </c>
      <c r="O197" s="118">
        <v>99.002481419832407</v>
      </c>
      <c r="P197" s="119">
        <v>-13.649911999999944</v>
      </c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20"/>
      <c r="AC197" s="72"/>
    </row>
    <row r="198" spans="1:31" s="121" customFormat="1" ht="51" hidden="1" x14ac:dyDescent="0.25">
      <c r="A198" s="92" t="s">
        <v>822</v>
      </c>
      <c r="B198" s="115" t="s">
        <v>412</v>
      </c>
      <c r="C198" s="116">
        <v>0</v>
      </c>
      <c r="D198" s="117">
        <v>1770.3</v>
      </c>
      <c r="E198" s="116">
        <v>218.8011235955056</v>
      </c>
      <c r="F198" s="116">
        <v>0</v>
      </c>
      <c r="G198" s="116">
        <v>0</v>
      </c>
      <c r="H198" s="34">
        <v>2053.3757300000002</v>
      </c>
      <c r="I198" s="117">
        <v>0</v>
      </c>
      <c r="J198" s="117">
        <v>0</v>
      </c>
      <c r="K198" s="117">
        <v>0</v>
      </c>
      <c r="L198" s="34">
        <v>2053.38</v>
      </c>
      <c r="M198" s="117">
        <v>0</v>
      </c>
      <c r="N198" s="74">
        <v>0</v>
      </c>
      <c r="O198" s="118">
        <v>99.002481419832407</v>
      </c>
      <c r="P198" s="119">
        <v>-13.649911999999944</v>
      </c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20"/>
      <c r="AC198" s="72"/>
    </row>
    <row r="199" spans="1:31" s="121" customFormat="1" ht="51" hidden="1" x14ac:dyDescent="0.25">
      <c r="A199" s="92" t="s">
        <v>823</v>
      </c>
      <c r="B199" s="115" t="s">
        <v>413</v>
      </c>
      <c r="C199" s="116">
        <v>0</v>
      </c>
      <c r="D199" s="117">
        <v>1692.5</v>
      </c>
      <c r="E199" s="116">
        <v>298.67647058823525</v>
      </c>
      <c r="F199" s="116">
        <v>0</v>
      </c>
      <c r="G199" s="116">
        <v>0</v>
      </c>
      <c r="H199" s="34">
        <v>2053.3757300000002</v>
      </c>
      <c r="I199" s="117">
        <v>0</v>
      </c>
      <c r="J199" s="117">
        <v>0</v>
      </c>
      <c r="K199" s="117">
        <v>0</v>
      </c>
      <c r="L199" s="34">
        <v>2053.38</v>
      </c>
      <c r="M199" s="117">
        <v>0</v>
      </c>
      <c r="N199" s="74">
        <v>0</v>
      </c>
      <c r="O199" s="118">
        <v>99.002481419832407</v>
      </c>
      <c r="P199" s="119">
        <v>-13.649911999999944</v>
      </c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20"/>
      <c r="AC199" s="72"/>
    </row>
    <row r="200" spans="1:31" s="121" customFormat="1" ht="65.25" hidden="1" customHeight="1" x14ac:dyDescent="0.25">
      <c r="A200" s="92" t="s">
        <v>824</v>
      </c>
      <c r="B200" s="115" t="s">
        <v>414</v>
      </c>
      <c r="C200" s="116">
        <v>0</v>
      </c>
      <c r="D200" s="117">
        <v>4245.6000000000004</v>
      </c>
      <c r="E200" s="116">
        <v>578.9454545454546</v>
      </c>
      <c r="F200" s="116">
        <v>0</v>
      </c>
      <c r="G200" s="116">
        <v>0</v>
      </c>
      <c r="H200" s="34">
        <v>2053.3757300000002</v>
      </c>
      <c r="I200" s="117">
        <v>0</v>
      </c>
      <c r="J200" s="117">
        <v>0</v>
      </c>
      <c r="K200" s="117">
        <v>0</v>
      </c>
      <c r="L200" s="34">
        <v>2053.38</v>
      </c>
      <c r="M200" s="117">
        <v>0</v>
      </c>
      <c r="N200" s="74">
        <v>0</v>
      </c>
      <c r="O200" s="118">
        <v>99.002481419832407</v>
      </c>
      <c r="P200" s="119">
        <v>-13.649911999999944</v>
      </c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20"/>
      <c r="AC200" s="72"/>
    </row>
    <row r="201" spans="1:31" s="121" customFormat="1" ht="51" hidden="1" x14ac:dyDescent="0.25">
      <c r="A201" s="92" t="s">
        <v>825</v>
      </c>
      <c r="B201" s="115" t="s">
        <v>415</v>
      </c>
      <c r="C201" s="116">
        <v>0</v>
      </c>
      <c r="D201" s="117">
        <v>2219.3000000000002</v>
      </c>
      <c r="E201" s="116">
        <v>192.9826086956522</v>
      </c>
      <c r="F201" s="116">
        <v>0</v>
      </c>
      <c r="G201" s="116">
        <v>0</v>
      </c>
      <c r="H201" s="34">
        <v>2053.3757300000002</v>
      </c>
      <c r="I201" s="117">
        <v>0</v>
      </c>
      <c r="J201" s="117">
        <v>0</v>
      </c>
      <c r="K201" s="117">
        <v>0</v>
      </c>
      <c r="L201" s="34">
        <v>2053.38</v>
      </c>
      <c r="M201" s="117">
        <v>0</v>
      </c>
      <c r="N201" s="74">
        <v>0</v>
      </c>
      <c r="O201" s="118">
        <v>99.002481419832407</v>
      </c>
      <c r="P201" s="119">
        <v>-13.649911999999944</v>
      </c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20"/>
      <c r="AC201" s="72"/>
    </row>
    <row r="202" spans="1:31" s="121" customFormat="1" ht="72.95" hidden="1" customHeight="1" x14ac:dyDescent="0.25">
      <c r="A202" s="92" t="s">
        <v>826</v>
      </c>
      <c r="B202" s="115" t="s">
        <v>15</v>
      </c>
      <c r="C202" s="116">
        <v>0</v>
      </c>
      <c r="D202" s="117">
        <v>1300</v>
      </c>
      <c r="E202" s="116">
        <v>95.78947368421052</v>
      </c>
      <c r="F202" s="116">
        <v>0</v>
      </c>
      <c r="G202" s="116">
        <v>0</v>
      </c>
      <c r="H202" s="34">
        <v>2053.3757300000002</v>
      </c>
      <c r="I202" s="117"/>
      <c r="J202" s="117">
        <v>0</v>
      </c>
      <c r="K202" s="117">
        <v>0</v>
      </c>
      <c r="L202" s="34">
        <v>2053.38</v>
      </c>
      <c r="M202" s="117">
        <v>70.167460000000005</v>
      </c>
      <c r="N202" s="117">
        <f t="shared" ref="N202:N203" si="4">I202</f>
        <v>0</v>
      </c>
      <c r="O202" s="123"/>
      <c r="P202" s="124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0"/>
      <c r="AC202" s="72"/>
    </row>
    <row r="203" spans="1:31" s="121" customFormat="1" ht="72" hidden="1" customHeight="1" x14ac:dyDescent="0.25">
      <c r="A203" s="92" t="s">
        <v>827</v>
      </c>
      <c r="B203" s="125" t="s">
        <v>951</v>
      </c>
      <c r="C203" s="126">
        <v>0</v>
      </c>
      <c r="D203" s="127">
        <v>0</v>
      </c>
      <c r="E203" s="116">
        <v>95.78947368421052</v>
      </c>
      <c r="F203" s="127">
        <v>0</v>
      </c>
      <c r="G203" s="127">
        <v>0</v>
      </c>
      <c r="H203" s="34">
        <v>2053.3757300000002</v>
      </c>
      <c r="I203" s="117">
        <v>0</v>
      </c>
      <c r="J203" s="117">
        <v>0</v>
      </c>
      <c r="K203" s="117">
        <v>0</v>
      </c>
      <c r="L203" s="34">
        <v>2053.38</v>
      </c>
      <c r="M203" s="117">
        <v>0</v>
      </c>
      <c r="N203" s="117">
        <f t="shared" si="4"/>
        <v>0</v>
      </c>
      <c r="O203" s="123"/>
      <c r="P203" s="124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0"/>
      <c r="AC203" s="72"/>
    </row>
    <row r="204" spans="1:31" s="121" customFormat="1" ht="114.75" hidden="1" customHeight="1" x14ac:dyDescent="0.25">
      <c r="A204" s="92" t="s">
        <v>828</v>
      </c>
      <c r="B204" s="125" t="s">
        <v>951</v>
      </c>
      <c r="C204" s="126">
        <v>0</v>
      </c>
      <c r="D204" s="127">
        <v>0</v>
      </c>
      <c r="E204" s="116">
        <v>0</v>
      </c>
      <c r="F204" s="127">
        <v>0</v>
      </c>
      <c r="G204" s="127">
        <v>0</v>
      </c>
      <c r="H204" s="34">
        <v>2053.3757300000002</v>
      </c>
      <c r="I204" s="117">
        <v>0</v>
      </c>
      <c r="J204" s="117">
        <v>0</v>
      </c>
      <c r="K204" s="117">
        <v>0</v>
      </c>
      <c r="L204" s="34">
        <v>2053.38</v>
      </c>
      <c r="M204" s="117">
        <v>0</v>
      </c>
      <c r="N204" s="117">
        <f t="shared" ref="N204" si="5">I204</f>
        <v>0</v>
      </c>
      <c r="O204" s="123"/>
      <c r="P204" s="124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0"/>
      <c r="AC204" s="72"/>
    </row>
    <row r="205" spans="1:31" s="121" customFormat="1" ht="72" hidden="1" customHeight="1" x14ac:dyDescent="0.25">
      <c r="A205" s="92" t="s">
        <v>829</v>
      </c>
      <c r="B205" s="125" t="s">
        <v>16</v>
      </c>
      <c r="C205" s="128">
        <v>0</v>
      </c>
      <c r="D205" s="129">
        <v>73350</v>
      </c>
      <c r="E205" s="129">
        <v>5454.73</v>
      </c>
      <c r="F205" s="117">
        <v>0</v>
      </c>
      <c r="G205" s="117">
        <v>0</v>
      </c>
      <c r="H205" s="34">
        <v>2053.3757300000002</v>
      </c>
      <c r="I205" s="117">
        <v>0</v>
      </c>
      <c r="J205" s="117">
        <v>0</v>
      </c>
      <c r="K205" s="117">
        <v>0</v>
      </c>
      <c r="L205" s="34">
        <v>2053.38</v>
      </c>
      <c r="M205" s="117">
        <v>0</v>
      </c>
      <c r="N205" s="117">
        <v>0</v>
      </c>
      <c r="O205" s="123"/>
      <c r="P205" s="124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30"/>
      <c r="AC205" s="131"/>
    </row>
    <row r="206" spans="1:31" s="121" customFormat="1" ht="71.25" hidden="1" customHeight="1" x14ac:dyDescent="0.25">
      <c r="A206" s="92" t="s">
        <v>830</v>
      </c>
      <c r="B206" s="125" t="s">
        <v>17</v>
      </c>
      <c r="C206" s="106">
        <v>0</v>
      </c>
      <c r="D206" s="129">
        <f>SUM(D207:D218)</f>
        <v>262659.54000000004</v>
      </c>
      <c r="E206" s="129">
        <f t="shared" ref="E206:N206" si="6">SUM(E207:E218)</f>
        <v>20175.530000000002</v>
      </c>
      <c r="F206" s="129">
        <f t="shared" si="6"/>
        <v>0</v>
      </c>
      <c r="G206" s="129">
        <f t="shared" si="6"/>
        <v>0</v>
      </c>
      <c r="H206" s="34">
        <v>2053.3757300000002</v>
      </c>
      <c r="I206" s="129">
        <f t="shared" si="6"/>
        <v>18.96285</v>
      </c>
      <c r="J206" s="129">
        <f t="shared" si="6"/>
        <v>0</v>
      </c>
      <c r="K206" s="129">
        <f t="shared" si="6"/>
        <v>0</v>
      </c>
      <c r="L206" s="34">
        <v>2053.38</v>
      </c>
      <c r="M206" s="129">
        <f t="shared" si="6"/>
        <v>18.96285</v>
      </c>
      <c r="N206" s="129">
        <f t="shared" si="6"/>
        <v>0</v>
      </c>
      <c r="O206" s="123"/>
      <c r="P206" s="124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30"/>
      <c r="AC206" s="131"/>
      <c r="AD206" s="121">
        <v>20175.53</v>
      </c>
      <c r="AE206" s="132">
        <f>AD206-E206</f>
        <v>0</v>
      </c>
    </row>
    <row r="207" spans="1:31" s="121" customFormat="1" ht="71.25" hidden="1" customHeight="1" x14ac:dyDescent="0.25">
      <c r="A207" s="92" t="s">
        <v>831</v>
      </c>
      <c r="B207" s="133" t="s">
        <v>339</v>
      </c>
      <c r="C207" s="106">
        <v>0</v>
      </c>
      <c r="D207" s="134">
        <v>85105.96</v>
      </c>
      <c r="E207" s="135">
        <v>11625.16</v>
      </c>
      <c r="F207" s="134">
        <v>0</v>
      </c>
      <c r="G207" s="134">
        <v>0</v>
      </c>
      <c r="H207" s="34">
        <v>2053.3757300000002</v>
      </c>
      <c r="I207" s="134">
        <v>0</v>
      </c>
      <c r="J207" s="134">
        <v>0</v>
      </c>
      <c r="K207" s="134">
        <v>0</v>
      </c>
      <c r="L207" s="34">
        <v>2053.38</v>
      </c>
      <c r="M207" s="134">
        <v>0</v>
      </c>
      <c r="N207" s="134">
        <v>0</v>
      </c>
      <c r="O207" s="123"/>
      <c r="P207" s="124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30"/>
      <c r="AC207" s="131"/>
    </row>
    <row r="208" spans="1:31" s="121" customFormat="1" ht="71.25" hidden="1" customHeight="1" x14ac:dyDescent="0.25">
      <c r="A208" s="92" t="s">
        <v>832</v>
      </c>
      <c r="B208" s="133" t="s">
        <v>416</v>
      </c>
      <c r="C208" s="106">
        <v>0</v>
      </c>
      <c r="D208" s="134">
        <v>26460</v>
      </c>
      <c r="E208" s="135">
        <v>540</v>
      </c>
      <c r="F208" s="134">
        <v>0</v>
      </c>
      <c r="G208" s="134">
        <v>0</v>
      </c>
      <c r="H208" s="34">
        <v>2053.3757300000002</v>
      </c>
      <c r="I208" s="134">
        <v>18.96285</v>
      </c>
      <c r="J208" s="134">
        <v>0</v>
      </c>
      <c r="K208" s="134">
        <v>0</v>
      </c>
      <c r="L208" s="34">
        <v>2053.38</v>
      </c>
      <c r="M208" s="134">
        <v>18.96285</v>
      </c>
      <c r="N208" s="134">
        <v>0</v>
      </c>
      <c r="O208" s="123"/>
      <c r="P208" s="124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30"/>
      <c r="AC208" s="131"/>
      <c r="AD208" s="132">
        <f>E207+19.2</f>
        <v>11644.36</v>
      </c>
    </row>
    <row r="209" spans="1:29" s="121" customFormat="1" ht="71.25" hidden="1" customHeight="1" x14ac:dyDescent="0.25">
      <c r="A209" s="92" t="s">
        <v>833</v>
      </c>
      <c r="B209" s="133" t="s">
        <v>336</v>
      </c>
      <c r="C209" s="106">
        <v>0</v>
      </c>
      <c r="D209" s="134">
        <v>9879.44</v>
      </c>
      <c r="E209" s="135">
        <v>977.09</v>
      </c>
      <c r="F209" s="134">
        <v>0</v>
      </c>
      <c r="G209" s="134">
        <v>0</v>
      </c>
      <c r="H209" s="34">
        <v>2053.3757300000002</v>
      </c>
      <c r="I209" s="134">
        <v>0</v>
      </c>
      <c r="J209" s="134">
        <v>0</v>
      </c>
      <c r="K209" s="134">
        <v>0</v>
      </c>
      <c r="L209" s="34">
        <v>2053.38</v>
      </c>
      <c r="M209" s="134">
        <v>0</v>
      </c>
      <c r="N209" s="134">
        <v>0</v>
      </c>
      <c r="O209" s="123"/>
      <c r="P209" s="124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30"/>
      <c r="AC209" s="131"/>
    </row>
    <row r="210" spans="1:29" s="121" customFormat="1" ht="71.25" hidden="1" customHeight="1" x14ac:dyDescent="0.25">
      <c r="A210" s="92" t="s">
        <v>834</v>
      </c>
      <c r="B210" s="133" t="s">
        <v>338</v>
      </c>
      <c r="C210" s="106">
        <v>0</v>
      </c>
      <c r="D210" s="134">
        <v>24571.64</v>
      </c>
      <c r="E210" s="135">
        <v>248.2</v>
      </c>
      <c r="F210" s="134">
        <v>0</v>
      </c>
      <c r="G210" s="134">
        <v>0</v>
      </c>
      <c r="H210" s="34">
        <v>2053.3757300000002</v>
      </c>
      <c r="I210" s="134">
        <v>0</v>
      </c>
      <c r="J210" s="134">
        <v>0</v>
      </c>
      <c r="K210" s="134">
        <v>0</v>
      </c>
      <c r="L210" s="34">
        <v>2053.38</v>
      </c>
      <c r="M210" s="134">
        <v>0</v>
      </c>
      <c r="N210" s="134">
        <v>0</v>
      </c>
      <c r="O210" s="123"/>
      <c r="P210" s="124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30"/>
      <c r="AC210" s="131"/>
    </row>
    <row r="211" spans="1:29" s="121" customFormat="1" ht="71.25" hidden="1" customHeight="1" x14ac:dyDescent="0.25">
      <c r="A211" s="92" t="s">
        <v>835</v>
      </c>
      <c r="B211" s="133" t="s">
        <v>337</v>
      </c>
      <c r="C211" s="106">
        <v>0</v>
      </c>
      <c r="D211" s="134">
        <v>48220.5</v>
      </c>
      <c r="E211" s="135">
        <v>3629.5</v>
      </c>
      <c r="F211" s="134">
        <v>0</v>
      </c>
      <c r="G211" s="134">
        <v>0</v>
      </c>
      <c r="H211" s="34">
        <v>2053.3757300000002</v>
      </c>
      <c r="I211" s="134">
        <v>0</v>
      </c>
      <c r="J211" s="134">
        <v>0</v>
      </c>
      <c r="K211" s="134">
        <v>0</v>
      </c>
      <c r="L211" s="34">
        <v>2053.38</v>
      </c>
      <c r="M211" s="134">
        <v>0</v>
      </c>
      <c r="N211" s="134">
        <v>0</v>
      </c>
      <c r="O211" s="123"/>
      <c r="P211" s="124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30"/>
      <c r="AC211" s="131"/>
    </row>
    <row r="212" spans="1:29" s="121" customFormat="1" ht="71.25" hidden="1" customHeight="1" x14ac:dyDescent="0.25">
      <c r="A212" s="92" t="s">
        <v>836</v>
      </c>
      <c r="B212" s="136" t="s">
        <v>398</v>
      </c>
      <c r="C212" s="106">
        <v>0</v>
      </c>
      <c r="D212" s="134">
        <v>8330</v>
      </c>
      <c r="E212" s="135">
        <v>170</v>
      </c>
      <c r="F212" s="134">
        <v>0</v>
      </c>
      <c r="G212" s="134">
        <v>0</v>
      </c>
      <c r="H212" s="34">
        <v>2053.3757300000002</v>
      </c>
      <c r="I212" s="134">
        <v>0</v>
      </c>
      <c r="J212" s="134">
        <v>0</v>
      </c>
      <c r="K212" s="134">
        <v>0</v>
      </c>
      <c r="L212" s="34">
        <v>2053.38</v>
      </c>
      <c r="M212" s="134">
        <v>0</v>
      </c>
      <c r="N212" s="134">
        <v>0</v>
      </c>
      <c r="O212" s="123"/>
      <c r="P212" s="124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30"/>
      <c r="AC212" s="131"/>
    </row>
    <row r="213" spans="1:29" s="121" customFormat="1" ht="71.25" hidden="1" customHeight="1" x14ac:dyDescent="0.25">
      <c r="A213" s="92" t="s">
        <v>837</v>
      </c>
      <c r="B213" s="136" t="s">
        <v>399</v>
      </c>
      <c r="C213" s="106">
        <v>0</v>
      </c>
      <c r="D213" s="134">
        <v>15092</v>
      </c>
      <c r="E213" s="135">
        <v>308</v>
      </c>
      <c r="F213" s="134">
        <v>0</v>
      </c>
      <c r="G213" s="134">
        <v>0</v>
      </c>
      <c r="H213" s="34">
        <v>2053.3757300000002</v>
      </c>
      <c r="I213" s="134">
        <v>0</v>
      </c>
      <c r="J213" s="134">
        <v>0</v>
      </c>
      <c r="K213" s="134">
        <v>0</v>
      </c>
      <c r="L213" s="34">
        <v>2053.38</v>
      </c>
      <c r="M213" s="134">
        <v>0</v>
      </c>
      <c r="N213" s="134">
        <v>0</v>
      </c>
      <c r="O213" s="123"/>
      <c r="P213" s="124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30"/>
      <c r="AC213" s="131"/>
    </row>
    <row r="214" spans="1:29" s="121" customFormat="1" ht="71.25" hidden="1" customHeight="1" x14ac:dyDescent="0.25">
      <c r="A214" s="92" t="s">
        <v>838</v>
      </c>
      <c r="B214" s="136" t="s">
        <v>400</v>
      </c>
      <c r="C214" s="106">
        <v>0</v>
      </c>
      <c r="D214" s="134">
        <v>28924.799999999999</v>
      </c>
      <c r="E214" s="135">
        <v>2515.1999999999998</v>
      </c>
      <c r="F214" s="134">
        <v>0</v>
      </c>
      <c r="G214" s="134">
        <v>0</v>
      </c>
      <c r="H214" s="34">
        <v>2053.3757300000002</v>
      </c>
      <c r="I214" s="134">
        <v>0</v>
      </c>
      <c r="J214" s="134">
        <v>0</v>
      </c>
      <c r="K214" s="134">
        <v>0</v>
      </c>
      <c r="L214" s="34">
        <v>2053.38</v>
      </c>
      <c r="M214" s="134">
        <v>0</v>
      </c>
      <c r="N214" s="134">
        <v>0</v>
      </c>
      <c r="O214" s="123"/>
      <c r="P214" s="124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30"/>
      <c r="AC214" s="131"/>
    </row>
    <row r="215" spans="1:29" s="121" customFormat="1" ht="71.25" hidden="1" customHeight="1" x14ac:dyDescent="0.25">
      <c r="A215" s="92" t="s">
        <v>839</v>
      </c>
      <c r="B215" s="136" t="s">
        <v>401</v>
      </c>
      <c r="C215" s="106">
        <v>0</v>
      </c>
      <c r="D215" s="134">
        <v>6115.1</v>
      </c>
      <c r="E215" s="135">
        <v>61.77</v>
      </c>
      <c r="F215" s="134">
        <v>0</v>
      </c>
      <c r="G215" s="134">
        <v>0</v>
      </c>
      <c r="H215" s="34">
        <v>2053.3757300000002</v>
      </c>
      <c r="I215" s="134">
        <v>0</v>
      </c>
      <c r="J215" s="134">
        <v>0</v>
      </c>
      <c r="K215" s="134">
        <v>0</v>
      </c>
      <c r="L215" s="34">
        <v>2053.38</v>
      </c>
      <c r="M215" s="134">
        <v>0</v>
      </c>
      <c r="N215" s="134">
        <v>0</v>
      </c>
      <c r="O215" s="123"/>
      <c r="P215" s="124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30"/>
      <c r="AC215" s="131"/>
    </row>
    <row r="216" spans="1:29" s="121" customFormat="1" ht="71.25" hidden="1" customHeight="1" x14ac:dyDescent="0.25">
      <c r="A216" s="92" t="s">
        <v>840</v>
      </c>
      <c r="B216" s="136" t="s">
        <v>402</v>
      </c>
      <c r="C216" s="106">
        <v>0</v>
      </c>
      <c r="D216" s="134">
        <v>6115.1</v>
      </c>
      <c r="E216" s="135">
        <v>61.77</v>
      </c>
      <c r="F216" s="134">
        <v>0</v>
      </c>
      <c r="G216" s="134">
        <v>0</v>
      </c>
      <c r="H216" s="34">
        <v>2053.3757300000002</v>
      </c>
      <c r="I216" s="134">
        <v>0</v>
      </c>
      <c r="J216" s="134">
        <v>0</v>
      </c>
      <c r="K216" s="134">
        <v>0</v>
      </c>
      <c r="L216" s="34">
        <v>2053.38</v>
      </c>
      <c r="M216" s="134">
        <v>0</v>
      </c>
      <c r="N216" s="134">
        <v>0</v>
      </c>
      <c r="O216" s="123"/>
      <c r="P216" s="124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30"/>
      <c r="AC216" s="131"/>
    </row>
    <row r="217" spans="1:29" s="121" customFormat="1" ht="71.25" hidden="1" customHeight="1" x14ac:dyDescent="0.25">
      <c r="A217" s="92" t="s">
        <v>841</v>
      </c>
      <c r="B217" s="136" t="s">
        <v>417</v>
      </c>
      <c r="C217" s="106">
        <v>0</v>
      </c>
      <c r="D217" s="134">
        <v>3845</v>
      </c>
      <c r="E217" s="135">
        <v>38.840000000000003</v>
      </c>
      <c r="F217" s="134">
        <v>0</v>
      </c>
      <c r="G217" s="134">
        <v>0</v>
      </c>
      <c r="H217" s="34">
        <v>2053.3757300000002</v>
      </c>
      <c r="I217" s="134">
        <v>0</v>
      </c>
      <c r="J217" s="134">
        <v>0</v>
      </c>
      <c r="K217" s="134">
        <v>0</v>
      </c>
      <c r="L217" s="34">
        <v>2053.38</v>
      </c>
      <c r="M217" s="134">
        <v>0</v>
      </c>
      <c r="N217" s="134">
        <v>0</v>
      </c>
      <c r="O217" s="123"/>
      <c r="P217" s="124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30"/>
      <c r="AC217" s="131"/>
    </row>
    <row r="218" spans="1:29" s="121" customFormat="1" ht="71.25" hidden="1" customHeight="1" x14ac:dyDescent="0.25">
      <c r="A218" s="92" t="s">
        <v>842</v>
      </c>
      <c r="B218" s="125" t="s">
        <v>952</v>
      </c>
      <c r="C218" s="106">
        <v>0</v>
      </c>
      <c r="D218" s="134">
        <v>0</v>
      </c>
      <c r="E218" s="134">
        <v>0</v>
      </c>
      <c r="F218" s="134">
        <v>0</v>
      </c>
      <c r="G218" s="134">
        <v>0</v>
      </c>
      <c r="H218" s="34">
        <v>2053.3757300000002</v>
      </c>
      <c r="I218" s="134">
        <v>0</v>
      </c>
      <c r="J218" s="134">
        <v>0</v>
      </c>
      <c r="K218" s="134">
        <v>0</v>
      </c>
      <c r="L218" s="34">
        <v>2053.38</v>
      </c>
      <c r="M218" s="134">
        <v>0</v>
      </c>
      <c r="N218" s="134">
        <v>0</v>
      </c>
      <c r="O218" s="123"/>
      <c r="P218" s="124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30"/>
      <c r="AC218" s="131"/>
    </row>
    <row r="219" spans="1:29" s="121" customFormat="1" ht="89.25" hidden="1" customHeight="1" x14ac:dyDescent="0.25">
      <c r="A219" s="92" t="s">
        <v>843</v>
      </c>
      <c r="B219" s="125" t="s">
        <v>18</v>
      </c>
      <c r="C219" s="106">
        <v>0</v>
      </c>
      <c r="D219" s="134">
        <v>6901.88</v>
      </c>
      <c r="E219" s="135">
        <v>613.5</v>
      </c>
      <c r="F219" s="134">
        <v>0</v>
      </c>
      <c r="G219" s="134">
        <v>0</v>
      </c>
      <c r="H219" s="34">
        <v>2053.3757300000002</v>
      </c>
      <c r="I219" s="134">
        <v>0</v>
      </c>
      <c r="J219" s="134">
        <v>0</v>
      </c>
      <c r="K219" s="134">
        <v>0</v>
      </c>
      <c r="L219" s="34">
        <v>2053.38</v>
      </c>
      <c r="M219" s="134">
        <v>0</v>
      </c>
      <c r="N219" s="134">
        <v>0</v>
      </c>
      <c r="O219" s="123"/>
      <c r="P219" s="124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37"/>
      <c r="AC219" s="138"/>
    </row>
    <row r="220" spans="1:29" s="121" customFormat="1" ht="71.25" hidden="1" customHeight="1" x14ac:dyDescent="0.25">
      <c r="A220" s="92" t="s">
        <v>844</v>
      </c>
      <c r="B220" s="125" t="s">
        <v>19</v>
      </c>
      <c r="C220" s="106">
        <v>0</v>
      </c>
      <c r="D220" s="134">
        <v>3000</v>
      </c>
      <c r="E220" s="135">
        <v>62.4</v>
      </c>
      <c r="F220" s="134">
        <v>0</v>
      </c>
      <c r="G220" s="134">
        <v>0</v>
      </c>
      <c r="H220" s="34">
        <v>2053.3757300000002</v>
      </c>
      <c r="I220" s="134">
        <v>0</v>
      </c>
      <c r="J220" s="134">
        <v>0</v>
      </c>
      <c r="K220" s="134">
        <v>0</v>
      </c>
      <c r="L220" s="34">
        <v>2053.38</v>
      </c>
      <c r="M220" s="134">
        <v>0</v>
      </c>
      <c r="N220" s="134">
        <v>0</v>
      </c>
      <c r="O220" s="123"/>
      <c r="P220" s="124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30"/>
      <c r="AC220" s="131"/>
    </row>
    <row r="221" spans="1:29" s="121" customFormat="1" ht="71.25" hidden="1" customHeight="1" x14ac:dyDescent="0.25">
      <c r="A221" s="92" t="s">
        <v>845</v>
      </c>
      <c r="B221" s="125" t="s">
        <v>20</v>
      </c>
      <c r="C221" s="106">
        <v>0</v>
      </c>
      <c r="D221" s="134">
        <v>799</v>
      </c>
      <c r="E221" s="135">
        <v>41.3</v>
      </c>
      <c r="F221" s="134">
        <v>0</v>
      </c>
      <c r="G221" s="134">
        <v>0</v>
      </c>
      <c r="H221" s="34">
        <v>2053.3757300000002</v>
      </c>
      <c r="I221" s="134">
        <v>41.304310000000001</v>
      </c>
      <c r="J221" s="134">
        <v>0</v>
      </c>
      <c r="K221" s="134">
        <v>0</v>
      </c>
      <c r="L221" s="34">
        <v>2053.38</v>
      </c>
      <c r="M221" s="134">
        <v>41.304310000000001</v>
      </c>
      <c r="N221" s="134">
        <v>0</v>
      </c>
      <c r="O221" s="123"/>
      <c r="P221" s="124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30"/>
      <c r="AC221" s="131"/>
    </row>
    <row r="222" spans="1:29" s="121" customFormat="1" ht="71.25" hidden="1" customHeight="1" x14ac:dyDescent="0.25">
      <c r="A222" s="92" t="s">
        <v>846</v>
      </c>
      <c r="B222" s="125" t="s">
        <v>21</v>
      </c>
      <c r="C222" s="106">
        <v>0</v>
      </c>
      <c r="D222" s="134">
        <v>551</v>
      </c>
      <c r="E222" s="135">
        <v>29</v>
      </c>
      <c r="F222" s="134">
        <v>0</v>
      </c>
      <c r="G222" s="134">
        <v>0</v>
      </c>
      <c r="H222" s="34">
        <v>2053.3757300000002</v>
      </c>
      <c r="I222" s="134">
        <v>0</v>
      </c>
      <c r="J222" s="134">
        <v>0</v>
      </c>
      <c r="K222" s="134">
        <v>0</v>
      </c>
      <c r="L222" s="34">
        <v>2053.38</v>
      </c>
      <c r="M222" s="134">
        <v>0</v>
      </c>
      <c r="N222" s="134">
        <v>0</v>
      </c>
      <c r="O222" s="123"/>
      <c r="P222" s="124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30"/>
      <c r="AC222" s="131"/>
    </row>
    <row r="223" spans="1:29" s="121" customFormat="1" ht="71.25" hidden="1" customHeight="1" x14ac:dyDescent="0.25">
      <c r="A223" s="92" t="s">
        <v>847</v>
      </c>
      <c r="B223" s="125" t="s">
        <v>22</v>
      </c>
      <c r="C223" s="106">
        <v>0</v>
      </c>
      <c r="D223" s="134">
        <v>1105</v>
      </c>
      <c r="E223" s="135">
        <v>58.75</v>
      </c>
      <c r="F223" s="134">
        <v>0</v>
      </c>
      <c r="G223" s="134">
        <v>0</v>
      </c>
      <c r="H223" s="34">
        <v>2053.3757300000002</v>
      </c>
      <c r="I223" s="134">
        <v>58.75056</v>
      </c>
      <c r="J223" s="134">
        <v>0</v>
      </c>
      <c r="K223" s="134">
        <v>0</v>
      </c>
      <c r="L223" s="34">
        <v>2053.38</v>
      </c>
      <c r="M223" s="134">
        <v>58.75056</v>
      </c>
      <c r="N223" s="134">
        <v>0</v>
      </c>
      <c r="O223" s="123"/>
      <c r="P223" s="124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30"/>
      <c r="AC223" s="131"/>
    </row>
    <row r="224" spans="1:29" s="121" customFormat="1" ht="71.25" hidden="1" customHeight="1" x14ac:dyDescent="0.25">
      <c r="A224" s="92" t="s">
        <v>848</v>
      </c>
      <c r="B224" s="125" t="s">
        <v>952</v>
      </c>
      <c r="C224" s="106">
        <v>0</v>
      </c>
      <c r="D224" s="134">
        <f>D206-D219-D220</f>
        <v>252757.66000000003</v>
      </c>
      <c r="E224" s="134">
        <f>E206-E219-E220</f>
        <v>19499.63</v>
      </c>
      <c r="F224" s="134">
        <v>0</v>
      </c>
      <c r="G224" s="134">
        <v>0</v>
      </c>
      <c r="H224" s="34">
        <v>2053.3757300000002</v>
      </c>
      <c r="I224" s="134">
        <v>0</v>
      </c>
      <c r="J224" s="134">
        <v>0</v>
      </c>
      <c r="K224" s="134">
        <v>0</v>
      </c>
      <c r="L224" s="34">
        <v>2053.38</v>
      </c>
      <c r="M224" s="134">
        <v>0</v>
      </c>
      <c r="N224" s="134">
        <v>0</v>
      </c>
      <c r="O224" s="123"/>
      <c r="P224" s="124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30"/>
      <c r="AC224" s="131"/>
    </row>
    <row r="225" spans="1:32" s="114" customFormat="1" ht="98.25" hidden="1" customHeight="1" x14ac:dyDescent="0.25">
      <c r="A225" s="92" t="s">
        <v>849</v>
      </c>
      <c r="B225" s="139" t="s">
        <v>23</v>
      </c>
      <c r="C225" s="106">
        <v>0</v>
      </c>
      <c r="D225" s="134">
        <v>0</v>
      </c>
      <c r="E225" s="135">
        <v>0</v>
      </c>
      <c r="F225" s="140">
        <v>0</v>
      </c>
      <c r="G225" s="141">
        <v>0</v>
      </c>
      <c r="H225" s="34">
        <v>2053.3757300000002</v>
      </c>
      <c r="I225" s="141">
        <v>0</v>
      </c>
      <c r="J225" s="141">
        <v>0</v>
      </c>
      <c r="K225" s="141">
        <v>0</v>
      </c>
      <c r="L225" s="34">
        <v>2053.38</v>
      </c>
      <c r="M225" s="141">
        <v>0</v>
      </c>
      <c r="N225" s="141">
        <v>0</v>
      </c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3"/>
      <c r="AC225" s="87"/>
    </row>
    <row r="226" spans="1:32" s="147" customFormat="1" ht="108" hidden="1" customHeight="1" x14ac:dyDescent="0.3">
      <c r="A226" s="92" t="s">
        <v>850</v>
      </c>
      <c r="B226" s="144" t="s">
        <v>24</v>
      </c>
      <c r="C226" s="120">
        <v>0</v>
      </c>
      <c r="D226" s="145">
        <f t="shared" ref="D226:N226" si="7">D227</f>
        <v>3691311.03</v>
      </c>
      <c r="E226" s="145">
        <f t="shared" si="7"/>
        <v>0</v>
      </c>
      <c r="F226" s="145">
        <f t="shared" si="7"/>
        <v>0</v>
      </c>
      <c r="G226" s="145">
        <f t="shared" si="7"/>
        <v>0</v>
      </c>
      <c r="H226" s="34">
        <v>2053.3757300000002</v>
      </c>
      <c r="I226" s="145">
        <f t="shared" si="7"/>
        <v>0</v>
      </c>
      <c r="J226" s="145">
        <f t="shared" si="7"/>
        <v>0</v>
      </c>
      <c r="K226" s="145">
        <f t="shared" si="7"/>
        <v>0</v>
      </c>
      <c r="L226" s="34">
        <v>2053.38</v>
      </c>
      <c r="M226" s="145">
        <f t="shared" si="7"/>
        <v>0</v>
      </c>
      <c r="N226" s="145">
        <f t="shared" si="7"/>
        <v>0</v>
      </c>
      <c r="O226" s="39">
        <v>78.429658715930515</v>
      </c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40"/>
      <c r="AC226" s="41"/>
      <c r="AD226" s="146"/>
    </row>
    <row r="227" spans="1:32" s="152" customFormat="1" ht="112.5" hidden="1" customHeight="1" x14ac:dyDescent="0.25">
      <c r="A227" s="92" t="s">
        <v>851</v>
      </c>
      <c r="B227" s="139" t="s">
        <v>25</v>
      </c>
      <c r="C227" s="148">
        <v>0</v>
      </c>
      <c r="D227" s="134">
        <v>3691311.03</v>
      </c>
      <c r="E227" s="149">
        <v>0</v>
      </c>
      <c r="F227" s="140">
        <v>0</v>
      </c>
      <c r="G227" s="141">
        <v>0</v>
      </c>
      <c r="H227" s="34">
        <v>2053.3757300000002</v>
      </c>
      <c r="I227" s="141">
        <v>0</v>
      </c>
      <c r="J227" s="141">
        <v>0</v>
      </c>
      <c r="K227" s="141">
        <v>0</v>
      </c>
      <c r="L227" s="34">
        <v>2053.38</v>
      </c>
      <c r="M227" s="141">
        <v>0</v>
      </c>
      <c r="N227" s="141">
        <v>0</v>
      </c>
      <c r="O227" s="134">
        <v>80.212427399775947</v>
      </c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150"/>
      <c r="AC227" s="151"/>
      <c r="AD227" s="42"/>
      <c r="AE227" s="42"/>
      <c r="AF227" s="42"/>
    </row>
    <row r="228" spans="1:32" s="152" customFormat="1" ht="62.1" hidden="1" customHeight="1" x14ac:dyDescent="0.25">
      <c r="A228" s="92" t="s">
        <v>852</v>
      </c>
      <c r="B228" s="144" t="s">
        <v>26</v>
      </c>
      <c r="C228" s="148">
        <v>0</v>
      </c>
      <c r="D228" s="153">
        <v>72443</v>
      </c>
      <c r="E228" s="149">
        <v>0</v>
      </c>
      <c r="F228" s="140">
        <v>0</v>
      </c>
      <c r="G228" s="141">
        <v>0</v>
      </c>
      <c r="H228" s="34">
        <v>2053.3757300000002</v>
      </c>
      <c r="I228" s="141">
        <v>0</v>
      </c>
      <c r="J228" s="141">
        <v>0</v>
      </c>
      <c r="K228" s="141">
        <v>0</v>
      </c>
      <c r="L228" s="34">
        <v>2053.38</v>
      </c>
      <c r="M228" s="141">
        <v>0</v>
      </c>
      <c r="N228" s="141">
        <v>0</v>
      </c>
      <c r="O228" s="154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150"/>
      <c r="AC228" s="151"/>
      <c r="AD228" s="42"/>
      <c r="AE228" s="42"/>
      <c r="AF228" s="42"/>
    </row>
    <row r="229" spans="1:32" s="147" customFormat="1" ht="79.5" hidden="1" customHeight="1" x14ac:dyDescent="0.3">
      <c r="A229" s="92" t="s">
        <v>853</v>
      </c>
      <c r="B229" s="144" t="s">
        <v>27</v>
      </c>
      <c r="C229" s="120">
        <v>0</v>
      </c>
      <c r="D229" s="145">
        <f t="shared" ref="D229:N229" si="8">D230</f>
        <v>7354.9</v>
      </c>
      <c r="E229" s="145">
        <f t="shared" si="8"/>
        <v>0</v>
      </c>
      <c r="F229" s="145">
        <f t="shared" si="8"/>
        <v>0</v>
      </c>
      <c r="G229" s="145">
        <f t="shared" si="8"/>
        <v>0</v>
      </c>
      <c r="H229" s="34">
        <v>2053.3757300000002</v>
      </c>
      <c r="I229" s="145">
        <f t="shared" si="8"/>
        <v>0</v>
      </c>
      <c r="J229" s="145">
        <f t="shared" si="8"/>
        <v>0</v>
      </c>
      <c r="K229" s="145">
        <f t="shared" si="8"/>
        <v>0</v>
      </c>
      <c r="L229" s="34">
        <v>2053.38</v>
      </c>
      <c r="M229" s="145">
        <f t="shared" si="8"/>
        <v>0</v>
      </c>
      <c r="N229" s="145">
        <f t="shared" si="8"/>
        <v>0</v>
      </c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155"/>
      <c r="AC229" s="64"/>
      <c r="AD229" s="146"/>
    </row>
    <row r="230" spans="1:32" s="152" customFormat="1" ht="25.5" hidden="1" x14ac:dyDescent="0.25">
      <c r="A230" s="92" t="s">
        <v>854</v>
      </c>
      <c r="B230" s="139" t="s">
        <v>28</v>
      </c>
      <c r="C230" s="106">
        <v>0</v>
      </c>
      <c r="D230" s="129">
        <v>7354.9</v>
      </c>
      <c r="E230" s="135">
        <v>0</v>
      </c>
      <c r="F230" s="134">
        <v>0</v>
      </c>
      <c r="G230" s="134">
        <v>0</v>
      </c>
      <c r="H230" s="34">
        <v>2053.3757300000002</v>
      </c>
      <c r="I230" s="134">
        <v>0</v>
      </c>
      <c r="J230" s="134">
        <v>0</v>
      </c>
      <c r="K230" s="134">
        <v>0</v>
      </c>
      <c r="L230" s="34">
        <v>2053.38</v>
      </c>
      <c r="M230" s="134">
        <v>0</v>
      </c>
      <c r="N230" s="134">
        <v>0</v>
      </c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155"/>
      <c r="AC230" s="64"/>
      <c r="AD230" s="156"/>
      <c r="AE230" s="42"/>
      <c r="AF230" s="42"/>
    </row>
    <row r="231" spans="1:32" s="147" customFormat="1" ht="51" hidden="1" x14ac:dyDescent="0.3">
      <c r="A231" s="92" t="s">
        <v>855</v>
      </c>
      <c r="B231" s="144" t="s">
        <v>29</v>
      </c>
      <c r="C231" s="120">
        <v>0</v>
      </c>
      <c r="D231" s="145">
        <f>D232</f>
        <v>205.9</v>
      </c>
      <c r="E231" s="145">
        <f t="shared" ref="E231:N231" si="9">E232</f>
        <v>0</v>
      </c>
      <c r="F231" s="145">
        <f t="shared" si="9"/>
        <v>0</v>
      </c>
      <c r="G231" s="145">
        <f t="shared" si="9"/>
        <v>0</v>
      </c>
      <c r="H231" s="34">
        <v>2053.3757300000002</v>
      </c>
      <c r="I231" s="145">
        <f t="shared" si="9"/>
        <v>0</v>
      </c>
      <c r="J231" s="145">
        <f t="shared" si="9"/>
        <v>0</v>
      </c>
      <c r="K231" s="145">
        <f t="shared" si="9"/>
        <v>0</v>
      </c>
      <c r="L231" s="34">
        <v>2053.38</v>
      </c>
      <c r="M231" s="145">
        <f t="shared" si="9"/>
        <v>0</v>
      </c>
      <c r="N231" s="145">
        <f t="shared" si="9"/>
        <v>0</v>
      </c>
      <c r="O231" s="39">
        <v>0</v>
      </c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40"/>
      <c r="AC231" s="41"/>
    </row>
    <row r="232" spans="1:32" s="152" customFormat="1" ht="84" hidden="1" customHeight="1" x14ac:dyDescent="0.25">
      <c r="A232" s="92" t="s">
        <v>856</v>
      </c>
      <c r="B232" s="139" t="s">
        <v>30</v>
      </c>
      <c r="C232" s="103">
        <v>0</v>
      </c>
      <c r="D232" s="153">
        <v>205.9</v>
      </c>
      <c r="E232" s="157">
        <v>0</v>
      </c>
      <c r="F232" s="153">
        <v>0</v>
      </c>
      <c r="G232" s="153">
        <v>0</v>
      </c>
      <c r="H232" s="34">
        <v>2053.3757300000002</v>
      </c>
      <c r="I232" s="153">
        <v>0</v>
      </c>
      <c r="J232" s="153">
        <v>0</v>
      </c>
      <c r="K232" s="153">
        <v>0</v>
      </c>
      <c r="L232" s="34">
        <v>2053.38</v>
      </c>
      <c r="M232" s="153">
        <v>0</v>
      </c>
      <c r="N232" s="153">
        <v>0</v>
      </c>
      <c r="O232" s="39">
        <v>0</v>
      </c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158"/>
      <c r="AC232" s="59"/>
      <c r="AD232" s="42"/>
      <c r="AE232" s="42"/>
      <c r="AF232" s="42"/>
    </row>
    <row r="233" spans="1:32" s="60" customFormat="1" ht="66" hidden="1" customHeight="1" x14ac:dyDescent="0.3">
      <c r="A233" s="92" t="s">
        <v>857</v>
      </c>
      <c r="B233" s="144" t="s">
        <v>31</v>
      </c>
      <c r="C233" s="159">
        <v>0</v>
      </c>
      <c r="D233" s="145">
        <f>D234</f>
        <v>24998.799999999999</v>
      </c>
      <c r="E233" s="145">
        <f t="shared" ref="E233:N233" si="10">E234</f>
        <v>0</v>
      </c>
      <c r="F233" s="145">
        <f t="shared" si="10"/>
        <v>0</v>
      </c>
      <c r="G233" s="145">
        <f t="shared" si="10"/>
        <v>0</v>
      </c>
      <c r="H233" s="34">
        <v>2053.3757300000002</v>
      </c>
      <c r="I233" s="145">
        <f t="shared" si="10"/>
        <v>0</v>
      </c>
      <c r="J233" s="145">
        <f t="shared" si="10"/>
        <v>0</v>
      </c>
      <c r="K233" s="145">
        <f t="shared" si="10"/>
        <v>0</v>
      </c>
      <c r="L233" s="34">
        <v>2053.38</v>
      </c>
      <c r="M233" s="145">
        <f t="shared" si="10"/>
        <v>0</v>
      </c>
      <c r="N233" s="145">
        <f t="shared" si="10"/>
        <v>0</v>
      </c>
      <c r="O233" s="39">
        <v>45.589916201117319</v>
      </c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160"/>
      <c r="AC233" s="65"/>
    </row>
    <row r="234" spans="1:32" s="114" customFormat="1" ht="75" hidden="1" customHeight="1" x14ac:dyDescent="0.25">
      <c r="A234" s="92" t="s">
        <v>858</v>
      </c>
      <c r="B234" s="139" t="s">
        <v>32</v>
      </c>
      <c r="C234" s="106">
        <v>0</v>
      </c>
      <c r="D234" s="107">
        <v>24998.799999999999</v>
      </c>
      <c r="E234" s="161">
        <v>0</v>
      </c>
      <c r="F234" s="153">
        <v>0</v>
      </c>
      <c r="G234" s="134">
        <v>0</v>
      </c>
      <c r="H234" s="34">
        <v>2053.3757300000002</v>
      </c>
      <c r="I234" s="153">
        <v>0</v>
      </c>
      <c r="J234" s="153">
        <v>0</v>
      </c>
      <c r="K234" s="134">
        <v>0</v>
      </c>
      <c r="L234" s="34">
        <v>2053.38</v>
      </c>
      <c r="M234" s="153">
        <v>0</v>
      </c>
      <c r="N234" s="153">
        <v>0</v>
      </c>
      <c r="O234" s="162" t="s">
        <v>33</v>
      </c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155" t="s">
        <v>403</v>
      </c>
      <c r="AC234" s="64"/>
      <c r="AE234" s="163"/>
    </row>
    <row r="235" spans="1:32" s="114" customFormat="1" ht="93.75" hidden="1" customHeight="1" x14ac:dyDescent="0.25">
      <c r="A235" s="164"/>
      <c r="B235" s="139"/>
      <c r="C235" s="106">
        <v>0</v>
      </c>
      <c r="D235" s="165"/>
      <c r="E235" s="74">
        <v>0</v>
      </c>
      <c r="F235" s="166"/>
      <c r="G235" s="106">
        <v>0</v>
      </c>
      <c r="H235" s="34">
        <v>2053.3757300000002</v>
      </c>
      <c r="I235" s="103">
        <v>40.905630000000002</v>
      </c>
      <c r="J235" s="103">
        <v>0</v>
      </c>
      <c r="K235" s="106">
        <v>0</v>
      </c>
      <c r="L235" s="34">
        <v>2053.38</v>
      </c>
      <c r="M235" s="103">
        <v>40.905630000000002</v>
      </c>
      <c r="N235" s="103">
        <v>0</v>
      </c>
      <c r="O235" s="16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155"/>
      <c r="AC235" s="64"/>
      <c r="AE235" s="163"/>
    </row>
    <row r="236" spans="1:32" s="114" customFormat="1" ht="121.5" customHeight="1" x14ac:dyDescent="0.25">
      <c r="A236" s="168" t="s">
        <v>860</v>
      </c>
      <c r="B236" s="158" t="s">
        <v>416</v>
      </c>
      <c r="C236" s="106">
        <v>0</v>
      </c>
      <c r="D236" s="74">
        <v>2119.3757300000002</v>
      </c>
      <c r="E236" s="74">
        <v>43.252569999999999</v>
      </c>
      <c r="F236" s="74">
        <v>0</v>
      </c>
      <c r="G236" s="106">
        <v>0</v>
      </c>
      <c r="H236" s="34">
        <v>2053.3757300000002</v>
      </c>
      <c r="I236" s="103">
        <v>41.905630000000002</v>
      </c>
      <c r="J236" s="103">
        <v>0</v>
      </c>
      <c r="K236" s="106">
        <v>0</v>
      </c>
      <c r="L236" s="34">
        <v>2053.38</v>
      </c>
      <c r="M236" s="103">
        <v>41.91</v>
      </c>
      <c r="N236" s="103">
        <v>0</v>
      </c>
      <c r="O236" s="16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155"/>
      <c r="AC236" s="64"/>
      <c r="AE236" s="163"/>
    </row>
    <row r="237" spans="1:32" s="152" customFormat="1" x14ac:dyDescent="0.25">
      <c r="A237" s="279" t="s">
        <v>34</v>
      </c>
      <c r="B237" s="279"/>
      <c r="C237" s="201">
        <f t="shared" ref="C237:N237" si="11">C11+C22+C26</f>
        <v>810817.29999999993</v>
      </c>
      <c r="D237" s="201">
        <f t="shared" si="11"/>
        <v>1287380.5891399998</v>
      </c>
      <c r="E237" s="201">
        <f t="shared" si="11"/>
        <v>40881.159400000004</v>
      </c>
      <c r="F237" s="201">
        <f t="shared" si="11"/>
        <v>948257.67703000014</v>
      </c>
      <c r="G237" s="202">
        <f t="shared" si="11"/>
        <v>810770.97958999989</v>
      </c>
      <c r="H237" s="202">
        <f t="shared" si="11"/>
        <v>1254172.4390099999</v>
      </c>
      <c r="I237" s="202">
        <f t="shared" si="11"/>
        <v>30747.499359999998</v>
      </c>
      <c r="J237" s="202">
        <f t="shared" si="11"/>
        <v>1176763.8246299999</v>
      </c>
      <c r="K237" s="202">
        <f t="shared" si="11"/>
        <v>183976.27725899999</v>
      </c>
      <c r="L237" s="202">
        <f t="shared" si="11"/>
        <v>613354.35402100009</v>
      </c>
      <c r="M237" s="202">
        <f t="shared" si="11"/>
        <v>30747.499359999998</v>
      </c>
      <c r="N237" s="202">
        <f t="shared" si="11"/>
        <v>675038.49638000003</v>
      </c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40"/>
      <c r="AC237" s="41"/>
      <c r="AD237" s="42"/>
      <c r="AE237" s="42"/>
      <c r="AF237" s="42"/>
    </row>
    <row r="238" spans="1:32" s="49" customFormat="1" ht="12.75" x14ac:dyDescent="0.2">
      <c r="A238" s="280" t="s">
        <v>446</v>
      </c>
      <c r="B238" s="280"/>
      <c r="C238" s="281"/>
      <c r="D238" s="281"/>
      <c r="E238" s="281"/>
      <c r="F238" s="281"/>
      <c r="G238" s="281"/>
      <c r="H238" s="281"/>
      <c r="I238" s="281"/>
      <c r="J238" s="281"/>
      <c r="K238" s="281"/>
      <c r="L238" s="281"/>
      <c r="M238" s="281"/>
      <c r="N238" s="281"/>
      <c r="P238" s="142"/>
      <c r="Q238" s="142"/>
      <c r="R238" s="142"/>
      <c r="S238" s="142"/>
      <c r="U238" s="39"/>
      <c r="V238" s="39"/>
      <c r="AB238" s="169"/>
      <c r="AC238" s="170"/>
    </row>
    <row r="239" spans="1:32" s="49" customFormat="1" ht="55.5" customHeight="1" x14ac:dyDescent="0.2">
      <c r="A239" s="203" t="s">
        <v>609</v>
      </c>
      <c r="B239" s="172" t="s">
        <v>610</v>
      </c>
      <c r="C239" s="72">
        <v>0</v>
      </c>
      <c r="D239" s="72">
        <v>0</v>
      </c>
      <c r="E239" s="72">
        <v>0</v>
      </c>
      <c r="F239" s="204">
        <v>0</v>
      </c>
      <c r="G239" s="74">
        <v>0</v>
      </c>
      <c r="H239" s="74">
        <v>0</v>
      </c>
      <c r="I239" s="74">
        <v>0</v>
      </c>
      <c r="J239" s="74">
        <v>0</v>
      </c>
      <c r="K239" s="74">
        <v>0</v>
      </c>
      <c r="L239" s="74">
        <v>0</v>
      </c>
      <c r="M239" s="74">
        <v>0</v>
      </c>
      <c r="N239" s="74">
        <v>0</v>
      </c>
      <c r="P239" s="142"/>
      <c r="Q239" s="142"/>
      <c r="R239" s="142"/>
      <c r="S239" s="142"/>
      <c r="U239" s="39"/>
      <c r="V239" s="39"/>
      <c r="AB239" s="169"/>
      <c r="AC239" s="205" t="s">
        <v>1023</v>
      </c>
    </row>
    <row r="240" spans="1:32" s="173" customFormat="1" ht="68.25" customHeight="1" x14ac:dyDescent="0.2">
      <c r="A240" s="171" t="s">
        <v>447</v>
      </c>
      <c r="B240" s="172" t="s">
        <v>448</v>
      </c>
      <c r="C240" s="120">
        <f>SUM(C241:C244)</f>
        <v>0</v>
      </c>
      <c r="D240" s="120">
        <f t="shared" ref="D240:N240" si="12">SUM(D241:D244)</f>
        <v>9783864.7376300003</v>
      </c>
      <c r="E240" s="120">
        <f t="shared" si="12"/>
        <v>0</v>
      </c>
      <c r="F240" s="120">
        <f t="shared" si="12"/>
        <v>0</v>
      </c>
      <c r="G240" s="120">
        <f t="shared" si="12"/>
        <v>0</v>
      </c>
      <c r="H240" s="120">
        <f t="shared" si="12"/>
        <v>9735357.1514500007</v>
      </c>
      <c r="I240" s="120">
        <f t="shared" si="12"/>
        <v>0</v>
      </c>
      <c r="J240" s="120">
        <f t="shared" si="12"/>
        <v>0</v>
      </c>
      <c r="K240" s="120">
        <f t="shared" si="12"/>
        <v>0</v>
      </c>
      <c r="L240" s="120">
        <f t="shared" si="12"/>
        <v>9735357.1514500007</v>
      </c>
      <c r="M240" s="120">
        <f t="shared" si="12"/>
        <v>0</v>
      </c>
      <c r="N240" s="120">
        <f t="shared" si="12"/>
        <v>0</v>
      </c>
      <c r="O240" s="49"/>
      <c r="P240" s="142"/>
      <c r="Q240" s="142"/>
      <c r="R240" s="142"/>
      <c r="S240" s="142"/>
      <c r="T240" s="49"/>
      <c r="U240" s="39"/>
      <c r="V240" s="39"/>
      <c r="W240" s="49"/>
      <c r="X240" s="49"/>
      <c r="Y240" s="49"/>
      <c r="Z240" s="49"/>
      <c r="AA240" s="49"/>
      <c r="AB240" s="158"/>
      <c r="AC240" s="59"/>
      <c r="AD240" s="174"/>
    </row>
    <row r="241" spans="1:34" s="114" customFormat="1" ht="90.75" customHeight="1" x14ac:dyDescent="0.25">
      <c r="A241" s="175" t="s">
        <v>449</v>
      </c>
      <c r="B241" s="64" t="s">
        <v>450</v>
      </c>
      <c r="C241" s="206">
        <v>0</v>
      </c>
      <c r="D241" s="207">
        <v>6737299.7336299997</v>
      </c>
      <c r="E241" s="207">
        <v>0</v>
      </c>
      <c r="F241" s="207">
        <v>0</v>
      </c>
      <c r="G241" s="207">
        <v>0</v>
      </c>
      <c r="H241" s="208">
        <v>6689053.5164900003</v>
      </c>
      <c r="I241" s="207">
        <v>0</v>
      </c>
      <c r="J241" s="207">
        <v>0</v>
      </c>
      <c r="K241" s="207">
        <v>0</v>
      </c>
      <c r="L241" s="208">
        <v>6689053.5164900003</v>
      </c>
      <c r="M241" s="207">
        <v>0</v>
      </c>
      <c r="N241" s="207">
        <v>0</v>
      </c>
      <c r="O241" s="209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150" t="s">
        <v>954</v>
      </c>
      <c r="AC241" s="64" t="s">
        <v>895</v>
      </c>
    </row>
    <row r="242" spans="1:34" s="152" customFormat="1" ht="55.5" customHeight="1" x14ac:dyDescent="0.25">
      <c r="A242" s="175" t="s">
        <v>451</v>
      </c>
      <c r="B242" s="64" t="s">
        <v>452</v>
      </c>
      <c r="C242" s="206">
        <v>0</v>
      </c>
      <c r="D242" s="74">
        <v>423105</v>
      </c>
      <c r="E242" s="100">
        <v>0</v>
      </c>
      <c r="F242" s="100">
        <v>0</v>
      </c>
      <c r="G242" s="100">
        <v>0</v>
      </c>
      <c r="H242" s="100">
        <v>422843.63095999998</v>
      </c>
      <c r="I242" s="100">
        <v>0</v>
      </c>
      <c r="J242" s="100">
        <v>0</v>
      </c>
      <c r="K242" s="100">
        <v>0</v>
      </c>
      <c r="L242" s="100">
        <v>422843.63095999998</v>
      </c>
      <c r="M242" s="100">
        <v>0</v>
      </c>
      <c r="N242" s="100">
        <v>0</v>
      </c>
      <c r="O242" s="210"/>
      <c r="P242" s="162"/>
      <c r="Q242" s="117">
        <v>0</v>
      </c>
      <c r="R242" s="117">
        <v>0</v>
      </c>
      <c r="S242" s="117">
        <v>0</v>
      </c>
      <c r="T242" s="117">
        <v>0</v>
      </c>
      <c r="U242" s="117">
        <v>0</v>
      </c>
      <c r="V242" s="117">
        <v>0</v>
      </c>
      <c r="W242" s="117">
        <v>0</v>
      </c>
      <c r="X242" s="117">
        <v>0</v>
      </c>
      <c r="Y242" s="117">
        <v>0</v>
      </c>
      <c r="Z242" s="117">
        <v>0</v>
      </c>
      <c r="AA242" s="128">
        <v>0</v>
      </c>
      <c r="AB242" s="176" t="s">
        <v>593</v>
      </c>
      <c r="AC242" s="177"/>
      <c r="AD242" s="42"/>
      <c r="AE242" s="178"/>
      <c r="AF242" s="42"/>
    </row>
    <row r="243" spans="1:34" s="152" customFormat="1" ht="90.75" customHeight="1" x14ac:dyDescent="0.25">
      <c r="A243" s="175" t="s">
        <v>453</v>
      </c>
      <c r="B243" s="179" t="s">
        <v>454</v>
      </c>
      <c r="C243" s="76"/>
      <c r="D243" s="76">
        <v>2607183.2039999999</v>
      </c>
      <c r="E243" s="100"/>
      <c r="F243" s="100"/>
      <c r="G243" s="100"/>
      <c r="H243" s="76">
        <v>2607183.2039999999</v>
      </c>
      <c r="I243" s="100"/>
      <c r="J243" s="100"/>
      <c r="K243" s="100"/>
      <c r="L243" s="76">
        <v>2607183.2039999999</v>
      </c>
      <c r="M243" s="100"/>
      <c r="N243" s="100"/>
      <c r="O243" s="100" t="s">
        <v>953</v>
      </c>
      <c r="P243" s="100" t="s">
        <v>895</v>
      </c>
      <c r="Q243" s="100">
        <v>0</v>
      </c>
      <c r="R243" s="100">
        <v>0</v>
      </c>
      <c r="S243" s="100">
        <v>0</v>
      </c>
      <c r="T243" s="100">
        <v>0</v>
      </c>
      <c r="U243" s="100">
        <v>0</v>
      </c>
      <c r="V243" s="100">
        <v>0</v>
      </c>
      <c r="W243" s="100">
        <v>0</v>
      </c>
      <c r="X243" s="100">
        <v>0</v>
      </c>
      <c r="Y243" s="100">
        <v>0</v>
      </c>
      <c r="Z243" s="100">
        <v>0</v>
      </c>
      <c r="AA243" s="100">
        <v>0</v>
      </c>
      <c r="AB243" s="66" t="s">
        <v>953</v>
      </c>
      <c r="AC243" s="64" t="s">
        <v>895</v>
      </c>
      <c r="AD243" s="42"/>
      <c r="AE243" s="42"/>
      <c r="AF243" s="42"/>
    </row>
    <row r="244" spans="1:34" s="152" customFormat="1" ht="57.75" customHeight="1" x14ac:dyDescent="0.25">
      <c r="A244" s="175" t="s">
        <v>455</v>
      </c>
      <c r="B244" s="64" t="s">
        <v>32</v>
      </c>
      <c r="C244" s="211">
        <v>0</v>
      </c>
      <c r="D244" s="212">
        <v>16276.8</v>
      </c>
      <c r="E244" s="100">
        <v>0</v>
      </c>
      <c r="F244" s="100">
        <v>0</v>
      </c>
      <c r="G244" s="100">
        <v>0</v>
      </c>
      <c r="H244" s="212">
        <v>16276.8</v>
      </c>
      <c r="I244" s="212">
        <v>0</v>
      </c>
      <c r="J244" s="212">
        <v>0</v>
      </c>
      <c r="K244" s="212">
        <v>0</v>
      </c>
      <c r="L244" s="212">
        <v>16276.8</v>
      </c>
      <c r="M244" s="212">
        <v>0</v>
      </c>
      <c r="N244" s="100">
        <v>0</v>
      </c>
      <c r="O244" s="210"/>
      <c r="P244" s="162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66" t="s">
        <v>592</v>
      </c>
      <c r="AC244" s="64"/>
      <c r="AD244" s="42"/>
      <c r="AE244" s="42"/>
      <c r="AF244" s="42"/>
    </row>
    <row r="245" spans="1:34" s="152" customFormat="1" ht="44.25" customHeight="1" x14ac:dyDescent="0.25">
      <c r="A245" s="181" t="s">
        <v>456</v>
      </c>
      <c r="B245" s="182" t="s">
        <v>457</v>
      </c>
      <c r="C245" s="213">
        <f>SUM(C246+C302+C303+C304+C320+C321+C322+C323)</f>
        <v>0</v>
      </c>
      <c r="D245" s="213">
        <f>D246+D302+D303+D304+D320+D321+D322+D323</f>
        <v>3127313.5402899999</v>
      </c>
      <c r="E245" s="213">
        <f>E246+E302+E303+E304+E321+E322+E320+E320+E323</f>
        <v>60449.440719999984</v>
      </c>
      <c r="F245" s="213">
        <f>F246+F302+F303+F304+F320+F321+F322+F323</f>
        <v>102150.82</v>
      </c>
      <c r="G245" s="213">
        <f t="shared" ref="G245:N245" si="13">G246+G302+G303+G304+G321+G322+G320+G323</f>
        <v>0</v>
      </c>
      <c r="H245" s="213">
        <f t="shared" si="13"/>
        <v>3079007.1153699998</v>
      </c>
      <c r="I245" s="213">
        <f t="shared" si="13"/>
        <v>57978.675599999995</v>
      </c>
      <c r="J245" s="213">
        <f t="shared" si="13"/>
        <v>107188.46</v>
      </c>
      <c r="K245" s="213">
        <f t="shared" si="13"/>
        <v>0</v>
      </c>
      <c r="L245" s="213">
        <f t="shared" si="13"/>
        <v>2318821.4511599997</v>
      </c>
      <c r="M245" s="213">
        <f t="shared" si="13"/>
        <v>57978.675599999995</v>
      </c>
      <c r="N245" s="213">
        <f t="shared" si="13"/>
        <v>0</v>
      </c>
      <c r="O245" s="210"/>
      <c r="P245" s="162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214"/>
      <c r="AC245" s="215"/>
      <c r="AD245" s="42"/>
      <c r="AE245" s="42"/>
      <c r="AF245" s="42"/>
    </row>
    <row r="246" spans="1:34" s="152" customFormat="1" ht="50.25" customHeight="1" x14ac:dyDescent="0.25">
      <c r="A246" s="183" t="s">
        <v>458</v>
      </c>
      <c r="B246" s="33" t="s">
        <v>11</v>
      </c>
      <c r="C246" s="216">
        <f t="shared" ref="C246:N246" si="14">SUM(C247:C301)</f>
        <v>0</v>
      </c>
      <c r="D246" s="216">
        <f t="shared" si="14"/>
        <v>454333.08607999992</v>
      </c>
      <c r="E246" s="216">
        <f t="shared" si="14"/>
        <v>60449.440719999984</v>
      </c>
      <c r="F246" s="216">
        <f t="shared" si="14"/>
        <v>0</v>
      </c>
      <c r="G246" s="216">
        <f t="shared" si="14"/>
        <v>0</v>
      </c>
      <c r="H246" s="217">
        <f t="shared" si="14"/>
        <v>435121.77840999991</v>
      </c>
      <c r="I246" s="216">
        <f t="shared" si="14"/>
        <v>57978.675599999995</v>
      </c>
      <c r="J246" s="216">
        <f t="shared" si="14"/>
        <v>0</v>
      </c>
      <c r="K246" s="216">
        <f t="shared" si="14"/>
        <v>0</v>
      </c>
      <c r="L246" s="216">
        <f t="shared" si="14"/>
        <v>435121.77840999991</v>
      </c>
      <c r="M246" s="216">
        <f t="shared" si="14"/>
        <v>57978.675599999995</v>
      </c>
      <c r="N246" s="216">
        <f t="shared" si="14"/>
        <v>0</v>
      </c>
      <c r="O246" s="210"/>
      <c r="P246" s="162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214"/>
      <c r="AC246" s="215"/>
      <c r="AD246" s="184"/>
      <c r="AE246" s="42"/>
      <c r="AF246" s="42"/>
    </row>
    <row r="247" spans="1:34" s="152" customFormat="1" ht="56.25" customHeight="1" x14ac:dyDescent="0.25">
      <c r="A247" s="185" t="s">
        <v>459</v>
      </c>
      <c r="B247" s="59" t="s">
        <v>550</v>
      </c>
      <c r="C247" s="206">
        <v>0</v>
      </c>
      <c r="D247" s="74">
        <v>4630.335</v>
      </c>
      <c r="E247" s="100">
        <v>572.28899999999999</v>
      </c>
      <c r="F247" s="100">
        <v>0</v>
      </c>
      <c r="G247" s="100">
        <v>0</v>
      </c>
      <c r="H247" s="218">
        <v>4630.335</v>
      </c>
      <c r="I247" s="218">
        <v>572.28899999999999</v>
      </c>
      <c r="J247" s="100">
        <v>0</v>
      </c>
      <c r="K247" s="100">
        <v>0</v>
      </c>
      <c r="L247" s="100">
        <v>4630.335</v>
      </c>
      <c r="M247" s="100">
        <v>572.28899999999999</v>
      </c>
      <c r="N247" s="100">
        <v>0</v>
      </c>
      <c r="O247" s="210"/>
      <c r="P247" s="162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219" t="s">
        <v>956</v>
      </c>
      <c r="AC247" s="87" t="s">
        <v>917</v>
      </c>
      <c r="AD247" s="42"/>
      <c r="AE247" s="42"/>
      <c r="AF247" s="42"/>
    </row>
    <row r="248" spans="1:34" s="152" customFormat="1" ht="57" customHeight="1" x14ac:dyDescent="0.25">
      <c r="A248" s="185" t="s">
        <v>460</v>
      </c>
      <c r="B248" s="59" t="s">
        <v>551</v>
      </c>
      <c r="C248" s="206">
        <v>0</v>
      </c>
      <c r="D248" s="74">
        <v>4817.32</v>
      </c>
      <c r="E248" s="100">
        <v>595.4</v>
      </c>
      <c r="F248" s="100">
        <v>0</v>
      </c>
      <c r="G248" s="100">
        <v>0</v>
      </c>
      <c r="H248" s="218">
        <v>4817.32</v>
      </c>
      <c r="I248" s="218">
        <v>595.4</v>
      </c>
      <c r="J248" s="100">
        <v>0</v>
      </c>
      <c r="K248" s="100">
        <v>0</v>
      </c>
      <c r="L248" s="100">
        <v>4817.32</v>
      </c>
      <c r="M248" s="100">
        <v>595.4</v>
      </c>
      <c r="N248" s="100">
        <v>0</v>
      </c>
      <c r="O248" s="210"/>
      <c r="P248" s="162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219" t="s">
        <v>956</v>
      </c>
      <c r="AC248" s="87" t="s">
        <v>917</v>
      </c>
      <c r="AD248" s="42"/>
      <c r="AE248" s="42"/>
      <c r="AF248" s="42"/>
    </row>
    <row r="249" spans="1:34" s="152" customFormat="1" ht="96" customHeight="1" x14ac:dyDescent="0.25">
      <c r="A249" s="185" t="s">
        <v>461</v>
      </c>
      <c r="B249" s="59" t="s">
        <v>552</v>
      </c>
      <c r="C249" s="206">
        <v>0</v>
      </c>
      <c r="D249" s="74">
        <v>2419.4920000000002</v>
      </c>
      <c r="E249" s="100">
        <v>299.03840000000002</v>
      </c>
      <c r="F249" s="100">
        <v>0</v>
      </c>
      <c r="G249" s="100">
        <v>0</v>
      </c>
      <c r="H249" s="218">
        <v>2419.4920000000002</v>
      </c>
      <c r="I249" s="218">
        <v>299.03840000000002</v>
      </c>
      <c r="J249" s="100">
        <v>0</v>
      </c>
      <c r="K249" s="100">
        <v>0</v>
      </c>
      <c r="L249" s="100">
        <v>2419.4920000000002</v>
      </c>
      <c r="M249" s="100">
        <v>299.03840000000002</v>
      </c>
      <c r="N249" s="100">
        <v>0</v>
      </c>
      <c r="O249" s="210"/>
      <c r="P249" s="162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219" t="s">
        <v>956</v>
      </c>
      <c r="AC249" s="87" t="s">
        <v>917</v>
      </c>
      <c r="AD249" s="42"/>
      <c r="AE249" s="42"/>
      <c r="AF249" s="42"/>
      <c r="AH249" s="152" t="s">
        <v>0</v>
      </c>
    </row>
    <row r="250" spans="1:34" s="152" customFormat="1" ht="55.5" customHeight="1" x14ac:dyDescent="0.25">
      <c r="A250" s="185" t="s">
        <v>462</v>
      </c>
      <c r="B250" s="59" t="s">
        <v>553</v>
      </c>
      <c r="C250" s="206">
        <v>0</v>
      </c>
      <c r="D250" s="74">
        <v>35922.289340000003</v>
      </c>
      <c r="E250" s="100">
        <v>3991.3654799999999</v>
      </c>
      <c r="F250" s="100">
        <v>0</v>
      </c>
      <c r="G250" s="100">
        <v>0</v>
      </c>
      <c r="H250" s="218">
        <v>31950.298510000001</v>
      </c>
      <c r="I250" s="218">
        <v>3550.0331699999997</v>
      </c>
      <c r="J250" s="100">
        <v>0</v>
      </c>
      <c r="K250" s="100">
        <v>0</v>
      </c>
      <c r="L250" s="100">
        <v>31950.298510000001</v>
      </c>
      <c r="M250" s="100">
        <v>3550.0331699999997</v>
      </c>
      <c r="N250" s="100">
        <v>0</v>
      </c>
      <c r="O250" s="210"/>
      <c r="P250" s="162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219" t="s">
        <v>956</v>
      </c>
      <c r="AC250" s="87" t="s">
        <v>957</v>
      </c>
      <c r="AD250" s="42"/>
      <c r="AE250" s="42"/>
      <c r="AF250" s="42"/>
    </row>
    <row r="251" spans="1:34" s="152" customFormat="1" ht="106.5" customHeight="1" x14ac:dyDescent="0.25">
      <c r="A251" s="185" t="s">
        <v>463</v>
      </c>
      <c r="B251" s="59" t="s">
        <v>554</v>
      </c>
      <c r="C251" s="206">
        <v>0</v>
      </c>
      <c r="D251" s="74">
        <v>61050.567839999996</v>
      </c>
      <c r="E251" s="100">
        <v>6783.3964299999998</v>
      </c>
      <c r="F251" s="100">
        <v>0</v>
      </c>
      <c r="G251" s="100">
        <v>0</v>
      </c>
      <c r="H251" s="218">
        <v>58644.552810000001</v>
      </c>
      <c r="I251" s="218">
        <v>6516.0614299999997</v>
      </c>
      <c r="J251" s="100">
        <v>0</v>
      </c>
      <c r="K251" s="100">
        <v>0</v>
      </c>
      <c r="L251" s="100">
        <v>58644.552810000001</v>
      </c>
      <c r="M251" s="100">
        <v>6516.0614299999997</v>
      </c>
      <c r="N251" s="100">
        <v>0</v>
      </c>
      <c r="O251" s="210"/>
      <c r="P251" s="162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219" t="s">
        <v>956</v>
      </c>
      <c r="AC251" s="87" t="s">
        <v>958</v>
      </c>
      <c r="AD251" s="42"/>
      <c r="AE251" s="42"/>
      <c r="AF251" s="42"/>
    </row>
    <row r="252" spans="1:34" s="152" customFormat="1" ht="48" customHeight="1" x14ac:dyDescent="0.25">
      <c r="A252" s="185" t="s">
        <v>464</v>
      </c>
      <c r="B252" s="59" t="s">
        <v>555</v>
      </c>
      <c r="C252" s="206">
        <v>0</v>
      </c>
      <c r="D252" s="74">
        <v>19950.10959</v>
      </c>
      <c r="E252" s="100">
        <v>2216.67884</v>
      </c>
      <c r="F252" s="100">
        <v>0</v>
      </c>
      <c r="G252" s="100">
        <v>0</v>
      </c>
      <c r="H252" s="218">
        <v>19950.10959</v>
      </c>
      <c r="I252" s="218">
        <v>2216.67884</v>
      </c>
      <c r="J252" s="100">
        <v>0</v>
      </c>
      <c r="K252" s="100">
        <v>0</v>
      </c>
      <c r="L252" s="100">
        <v>19950.10959</v>
      </c>
      <c r="M252" s="100">
        <v>2216.67884</v>
      </c>
      <c r="N252" s="100">
        <v>0</v>
      </c>
      <c r="O252" s="210"/>
      <c r="P252" s="162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219" t="s">
        <v>956</v>
      </c>
      <c r="AC252" s="87" t="s">
        <v>917</v>
      </c>
      <c r="AD252" s="42"/>
      <c r="AE252" s="42"/>
      <c r="AF252" s="42"/>
    </row>
    <row r="253" spans="1:34" s="152" customFormat="1" ht="42" customHeight="1" x14ac:dyDescent="0.25">
      <c r="A253" s="185" t="s">
        <v>465</v>
      </c>
      <c r="B253" s="59" t="s">
        <v>556</v>
      </c>
      <c r="C253" s="206">
        <v>0</v>
      </c>
      <c r="D253" s="74">
        <v>6444.5167799999999</v>
      </c>
      <c r="E253" s="100">
        <v>796.51331000000005</v>
      </c>
      <c r="F253" s="100">
        <v>0</v>
      </c>
      <c r="G253" s="100">
        <v>0</v>
      </c>
      <c r="H253" s="218">
        <v>6444.5167799999999</v>
      </c>
      <c r="I253" s="218">
        <v>796.51331000000005</v>
      </c>
      <c r="J253" s="100">
        <v>0</v>
      </c>
      <c r="K253" s="100">
        <v>0</v>
      </c>
      <c r="L253" s="100">
        <v>6444.5167799999999</v>
      </c>
      <c r="M253" s="100">
        <v>796.51331000000005</v>
      </c>
      <c r="N253" s="100">
        <v>0</v>
      </c>
      <c r="O253" s="210"/>
      <c r="P253" s="162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219" t="s">
        <v>956</v>
      </c>
      <c r="AC253" s="87" t="s">
        <v>917</v>
      </c>
      <c r="AD253" s="42"/>
      <c r="AE253" s="42"/>
      <c r="AF253" s="42"/>
    </row>
    <row r="254" spans="1:34" s="152" customFormat="1" ht="42" customHeight="1" x14ac:dyDescent="0.25">
      <c r="A254" s="185" t="s">
        <v>466</v>
      </c>
      <c r="B254" s="59" t="s">
        <v>557</v>
      </c>
      <c r="C254" s="206">
        <v>0</v>
      </c>
      <c r="D254" s="74">
        <v>2579.1785800000002</v>
      </c>
      <c r="E254" s="100">
        <v>318.76981999999998</v>
      </c>
      <c r="F254" s="100">
        <v>0</v>
      </c>
      <c r="G254" s="100">
        <v>0</v>
      </c>
      <c r="H254" s="218">
        <v>2579.174</v>
      </c>
      <c r="I254" s="218">
        <v>318.77440000000001</v>
      </c>
      <c r="J254" s="100">
        <v>0</v>
      </c>
      <c r="K254" s="100">
        <v>0</v>
      </c>
      <c r="L254" s="100">
        <v>2579.174</v>
      </c>
      <c r="M254" s="100">
        <v>318.77440000000001</v>
      </c>
      <c r="N254" s="100">
        <v>0</v>
      </c>
      <c r="O254" s="210"/>
      <c r="P254" s="162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219" t="s">
        <v>956</v>
      </c>
      <c r="AC254" s="87" t="s">
        <v>959</v>
      </c>
      <c r="AD254" s="42"/>
      <c r="AE254" s="42"/>
      <c r="AF254" s="42"/>
    </row>
    <row r="255" spans="1:34" s="152" customFormat="1" ht="50.25" customHeight="1" x14ac:dyDescent="0.25">
      <c r="A255" s="185" t="s">
        <v>467</v>
      </c>
      <c r="B255" s="59" t="s">
        <v>558</v>
      </c>
      <c r="C255" s="206">
        <v>0</v>
      </c>
      <c r="D255" s="74">
        <v>2579.1785800000002</v>
      </c>
      <c r="E255" s="100">
        <v>318.76981999999998</v>
      </c>
      <c r="F255" s="100">
        <v>0</v>
      </c>
      <c r="G255" s="100">
        <v>0</v>
      </c>
      <c r="H255" s="218">
        <v>2579.174</v>
      </c>
      <c r="I255" s="218">
        <v>318.77440000000001</v>
      </c>
      <c r="J255" s="100">
        <v>0</v>
      </c>
      <c r="K255" s="100">
        <v>0</v>
      </c>
      <c r="L255" s="100">
        <v>2579.174</v>
      </c>
      <c r="M255" s="100">
        <v>318.77440000000001</v>
      </c>
      <c r="N255" s="100">
        <v>0</v>
      </c>
      <c r="O255" s="210"/>
      <c r="P255" s="162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219" t="s">
        <v>956</v>
      </c>
      <c r="AC255" s="87" t="s">
        <v>959</v>
      </c>
      <c r="AD255" s="42"/>
      <c r="AE255" s="42"/>
      <c r="AF255" s="42"/>
    </row>
    <row r="256" spans="1:34" s="152" customFormat="1" ht="55.5" customHeight="1" x14ac:dyDescent="0.25">
      <c r="A256" s="185" t="s">
        <v>468</v>
      </c>
      <c r="B256" s="59" t="s">
        <v>559</v>
      </c>
      <c r="C256" s="206">
        <v>0</v>
      </c>
      <c r="D256" s="74">
        <v>10480.368689999999</v>
      </c>
      <c r="E256" s="100">
        <v>1429.1411900000001</v>
      </c>
      <c r="F256" s="100">
        <v>0</v>
      </c>
      <c r="G256" s="100">
        <v>0</v>
      </c>
      <c r="H256" s="218">
        <v>8865.0547399999996</v>
      </c>
      <c r="I256" s="218">
        <v>1208.87111</v>
      </c>
      <c r="J256" s="100">
        <v>0</v>
      </c>
      <c r="K256" s="100">
        <v>0</v>
      </c>
      <c r="L256" s="100">
        <v>8865.0547399999996</v>
      </c>
      <c r="M256" s="100">
        <v>1208.87111</v>
      </c>
      <c r="N256" s="100">
        <v>0</v>
      </c>
      <c r="O256" s="210"/>
      <c r="P256" s="162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219" t="s">
        <v>956</v>
      </c>
      <c r="AC256" s="87" t="s">
        <v>960</v>
      </c>
      <c r="AD256" s="42"/>
      <c r="AE256" s="42"/>
      <c r="AF256" s="42"/>
    </row>
    <row r="257" spans="1:32" s="152" customFormat="1" ht="61.5" customHeight="1" x14ac:dyDescent="0.25">
      <c r="A257" s="185" t="s">
        <v>469</v>
      </c>
      <c r="B257" s="59" t="s">
        <v>560</v>
      </c>
      <c r="C257" s="206">
        <v>0</v>
      </c>
      <c r="D257" s="74">
        <v>3972.81</v>
      </c>
      <c r="E257" s="100">
        <v>441.42365000000001</v>
      </c>
      <c r="F257" s="100">
        <v>0</v>
      </c>
      <c r="G257" s="100">
        <v>0</v>
      </c>
      <c r="H257" s="218">
        <v>3972.8118199999999</v>
      </c>
      <c r="I257" s="218">
        <v>441.42365000000001</v>
      </c>
      <c r="J257" s="100">
        <v>0</v>
      </c>
      <c r="K257" s="100">
        <v>0</v>
      </c>
      <c r="L257" s="100">
        <v>3972.8118199999999</v>
      </c>
      <c r="M257" s="100">
        <v>441.42365000000001</v>
      </c>
      <c r="N257" s="100">
        <v>0</v>
      </c>
      <c r="O257" s="210"/>
      <c r="P257" s="162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219" t="s">
        <v>956</v>
      </c>
      <c r="AC257" s="87" t="s">
        <v>917</v>
      </c>
      <c r="AD257" s="42"/>
      <c r="AE257" s="42"/>
      <c r="AF257" s="42"/>
    </row>
    <row r="258" spans="1:32" s="152" customFormat="1" ht="41.25" customHeight="1" x14ac:dyDescent="0.25">
      <c r="A258" s="185" t="s">
        <v>470</v>
      </c>
      <c r="B258" s="59" t="s">
        <v>561</v>
      </c>
      <c r="C258" s="206">
        <v>0</v>
      </c>
      <c r="D258" s="74">
        <v>989.68768</v>
      </c>
      <c r="E258" s="100">
        <v>109.9653</v>
      </c>
      <c r="F258" s="100">
        <v>0</v>
      </c>
      <c r="G258" s="100">
        <v>0</v>
      </c>
      <c r="H258" s="218">
        <v>989.68768</v>
      </c>
      <c r="I258" s="218">
        <v>109.9653</v>
      </c>
      <c r="J258" s="100">
        <v>0</v>
      </c>
      <c r="K258" s="100">
        <v>0</v>
      </c>
      <c r="L258" s="100">
        <v>989.68768</v>
      </c>
      <c r="M258" s="100">
        <v>109.9653</v>
      </c>
      <c r="N258" s="100">
        <v>0</v>
      </c>
      <c r="O258" s="210"/>
      <c r="P258" s="162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219" t="s">
        <v>956</v>
      </c>
      <c r="AC258" s="87" t="s">
        <v>917</v>
      </c>
      <c r="AD258" s="42"/>
      <c r="AE258" s="42"/>
      <c r="AF258" s="42"/>
    </row>
    <row r="259" spans="1:32" s="152" customFormat="1" ht="43.5" customHeight="1" x14ac:dyDescent="0.25">
      <c r="A259" s="185" t="s">
        <v>471</v>
      </c>
      <c r="B259" s="59" t="s">
        <v>562</v>
      </c>
      <c r="C259" s="206">
        <v>0</v>
      </c>
      <c r="D259" s="74">
        <v>687.77532999999994</v>
      </c>
      <c r="E259" s="100">
        <v>182.82635000000002</v>
      </c>
      <c r="F259" s="100">
        <v>0</v>
      </c>
      <c r="G259" s="100">
        <v>0</v>
      </c>
      <c r="H259" s="218">
        <v>687.77532999999994</v>
      </c>
      <c r="I259" s="218">
        <v>182.82635000000002</v>
      </c>
      <c r="J259" s="100">
        <v>0</v>
      </c>
      <c r="K259" s="100">
        <v>0</v>
      </c>
      <c r="L259" s="100">
        <v>687.77532999999994</v>
      </c>
      <c r="M259" s="100">
        <v>182.82635000000002</v>
      </c>
      <c r="N259" s="100">
        <v>0</v>
      </c>
      <c r="O259" s="210"/>
      <c r="P259" s="162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219" t="s">
        <v>956</v>
      </c>
      <c r="AC259" s="87" t="s">
        <v>917</v>
      </c>
      <c r="AD259" s="42"/>
      <c r="AE259" s="42"/>
      <c r="AF259" s="42"/>
    </row>
    <row r="260" spans="1:32" s="152" customFormat="1" ht="49.5" customHeight="1" x14ac:dyDescent="0.25">
      <c r="A260" s="185" t="s">
        <v>472</v>
      </c>
      <c r="B260" s="59" t="s">
        <v>563</v>
      </c>
      <c r="C260" s="206">
        <v>0</v>
      </c>
      <c r="D260" s="74">
        <v>2695.0727499999998</v>
      </c>
      <c r="E260" s="100">
        <v>402.71202</v>
      </c>
      <c r="F260" s="100">
        <v>0</v>
      </c>
      <c r="G260" s="100">
        <v>0</v>
      </c>
      <c r="H260" s="218">
        <v>2695.0727400000001</v>
      </c>
      <c r="I260" s="218">
        <v>402.71203000000003</v>
      </c>
      <c r="J260" s="100">
        <v>0</v>
      </c>
      <c r="K260" s="100">
        <v>0</v>
      </c>
      <c r="L260" s="100">
        <v>2695.0727400000001</v>
      </c>
      <c r="M260" s="100">
        <v>402.71203000000003</v>
      </c>
      <c r="N260" s="100">
        <v>0</v>
      </c>
      <c r="O260" s="210"/>
      <c r="P260" s="162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219" t="s">
        <v>956</v>
      </c>
      <c r="AC260" s="87" t="s">
        <v>917</v>
      </c>
      <c r="AD260" s="42"/>
      <c r="AE260" s="42"/>
      <c r="AF260" s="42"/>
    </row>
    <row r="261" spans="1:32" s="152" customFormat="1" ht="39.75" customHeight="1" x14ac:dyDescent="0.25">
      <c r="A261" s="185" t="s">
        <v>473</v>
      </c>
      <c r="B261" s="59" t="s">
        <v>564</v>
      </c>
      <c r="C261" s="206">
        <v>0</v>
      </c>
      <c r="D261" s="74">
        <v>2980.5569700000001</v>
      </c>
      <c r="E261" s="100">
        <v>445.37059000000005</v>
      </c>
      <c r="F261" s="100">
        <v>0</v>
      </c>
      <c r="G261" s="100">
        <v>0</v>
      </c>
      <c r="H261" s="218">
        <v>2980.5569700000001</v>
      </c>
      <c r="I261" s="218">
        <v>445.37059000000005</v>
      </c>
      <c r="J261" s="100">
        <v>0</v>
      </c>
      <c r="K261" s="100">
        <v>0</v>
      </c>
      <c r="L261" s="100">
        <v>2980.5569700000001</v>
      </c>
      <c r="M261" s="100">
        <v>445.37059000000005</v>
      </c>
      <c r="N261" s="100">
        <v>0</v>
      </c>
      <c r="O261" s="210"/>
      <c r="P261" s="162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219" t="s">
        <v>956</v>
      </c>
      <c r="AC261" s="87" t="s">
        <v>917</v>
      </c>
      <c r="AD261" s="42"/>
      <c r="AE261" s="42"/>
      <c r="AF261" s="42"/>
    </row>
    <row r="262" spans="1:32" s="152" customFormat="1" ht="56.25" customHeight="1" x14ac:dyDescent="0.25">
      <c r="A262" s="185" t="s">
        <v>474</v>
      </c>
      <c r="B262" s="59" t="s">
        <v>565</v>
      </c>
      <c r="C262" s="206">
        <v>0</v>
      </c>
      <c r="D262" s="74">
        <v>20819.97</v>
      </c>
      <c r="E262" s="100">
        <v>3111.03024</v>
      </c>
      <c r="F262" s="100">
        <v>0</v>
      </c>
      <c r="G262" s="100">
        <v>0</v>
      </c>
      <c r="H262" s="218">
        <v>20819.97162</v>
      </c>
      <c r="I262" s="218">
        <v>3111.0302499999998</v>
      </c>
      <c r="J262" s="100">
        <v>0</v>
      </c>
      <c r="K262" s="100">
        <v>0</v>
      </c>
      <c r="L262" s="100">
        <v>20819.97162</v>
      </c>
      <c r="M262" s="100">
        <v>3111.0302499999998</v>
      </c>
      <c r="N262" s="100">
        <v>0</v>
      </c>
      <c r="O262" s="210"/>
      <c r="P262" s="162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219" t="s">
        <v>956</v>
      </c>
      <c r="AC262" s="87" t="s">
        <v>917</v>
      </c>
      <c r="AD262" s="42"/>
      <c r="AE262" s="42"/>
      <c r="AF262" s="42"/>
    </row>
    <row r="263" spans="1:32" s="152" customFormat="1" ht="48" customHeight="1" x14ac:dyDescent="0.25">
      <c r="A263" s="185" t="s">
        <v>475</v>
      </c>
      <c r="B263" s="59" t="s">
        <v>566</v>
      </c>
      <c r="C263" s="206">
        <v>0</v>
      </c>
      <c r="D263" s="74">
        <v>2606.1151299999997</v>
      </c>
      <c r="E263" s="100">
        <v>389.41951</v>
      </c>
      <c r="F263" s="100">
        <v>0</v>
      </c>
      <c r="G263" s="100">
        <v>0</v>
      </c>
      <c r="H263" s="218">
        <v>2606.1151299999997</v>
      </c>
      <c r="I263" s="218">
        <v>389.41951</v>
      </c>
      <c r="J263" s="100">
        <v>0</v>
      </c>
      <c r="K263" s="100">
        <v>0</v>
      </c>
      <c r="L263" s="100">
        <v>2606.1151299999997</v>
      </c>
      <c r="M263" s="100">
        <v>389.41951</v>
      </c>
      <c r="N263" s="100">
        <v>0</v>
      </c>
      <c r="O263" s="210"/>
      <c r="P263" s="162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219" t="s">
        <v>956</v>
      </c>
      <c r="AC263" s="87" t="s">
        <v>917</v>
      </c>
      <c r="AD263" s="42"/>
      <c r="AE263" s="42"/>
      <c r="AF263" s="42"/>
    </row>
    <row r="264" spans="1:32" s="152" customFormat="1" ht="39.75" customHeight="1" x14ac:dyDescent="0.25">
      <c r="A264" s="185" t="s">
        <v>476</v>
      </c>
      <c r="B264" s="59" t="s">
        <v>567</v>
      </c>
      <c r="C264" s="206">
        <v>0</v>
      </c>
      <c r="D264" s="74">
        <v>41584.4375</v>
      </c>
      <c r="E264" s="100">
        <v>6213.7665199999992</v>
      </c>
      <c r="F264" s="100">
        <v>0</v>
      </c>
      <c r="G264" s="100">
        <v>0</v>
      </c>
      <c r="H264" s="218">
        <v>41484.125700000004</v>
      </c>
      <c r="I264" s="218">
        <v>6198.7774100000006</v>
      </c>
      <c r="J264" s="100">
        <v>0</v>
      </c>
      <c r="K264" s="100">
        <v>0</v>
      </c>
      <c r="L264" s="100">
        <v>41484.125700000004</v>
      </c>
      <c r="M264" s="100">
        <v>6198.7774100000006</v>
      </c>
      <c r="N264" s="100">
        <v>0</v>
      </c>
      <c r="O264" s="210"/>
      <c r="P264" s="162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219" t="s">
        <v>956</v>
      </c>
      <c r="AC264" s="87" t="s">
        <v>961</v>
      </c>
      <c r="AD264" s="42"/>
      <c r="AE264" s="42"/>
      <c r="AF264" s="42"/>
    </row>
    <row r="265" spans="1:32" s="152" customFormat="1" ht="89.1" customHeight="1" x14ac:dyDescent="0.25">
      <c r="A265" s="185" t="s">
        <v>477</v>
      </c>
      <c r="B265" s="59" t="s">
        <v>568</v>
      </c>
      <c r="C265" s="206">
        <v>0</v>
      </c>
      <c r="D265" s="74">
        <v>10575.58411</v>
      </c>
      <c r="E265" s="100">
        <v>1580.2597000000001</v>
      </c>
      <c r="F265" s="100">
        <v>0</v>
      </c>
      <c r="G265" s="100">
        <v>0</v>
      </c>
      <c r="H265" s="218">
        <v>9734.0328800000007</v>
      </c>
      <c r="I265" s="218">
        <v>1454.5106699999999</v>
      </c>
      <c r="J265" s="100">
        <v>0</v>
      </c>
      <c r="K265" s="100">
        <v>0</v>
      </c>
      <c r="L265" s="100">
        <v>9734.0328800000007</v>
      </c>
      <c r="M265" s="100">
        <v>1454.5106699999999</v>
      </c>
      <c r="N265" s="100">
        <v>0</v>
      </c>
      <c r="O265" s="210"/>
      <c r="P265" s="162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219" t="s">
        <v>956</v>
      </c>
      <c r="AC265" s="87" t="s">
        <v>962</v>
      </c>
      <c r="AD265" s="42"/>
      <c r="AE265" s="42"/>
      <c r="AF265" s="42"/>
    </row>
    <row r="266" spans="1:32" s="152" customFormat="1" ht="50.1" customHeight="1" x14ac:dyDescent="0.25">
      <c r="A266" s="185" t="s">
        <v>478</v>
      </c>
      <c r="B266" s="59" t="s">
        <v>569</v>
      </c>
      <c r="C266" s="206">
        <v>0</v>
      </c>
      <c r="D266" s="74">
        <v>13198.24</v>
      </c>
      <c r="E266" s="100">
        <v>1799.76</v>
      </c>
      <c r="F266" s="100">
        <v>0</v>
      </c>
      <c r="G266" s="100">
        <v>0</v>
      </c>
      <c r="H266" s="218">
        <v>13198.24</v>
      </c>
      <c r="I266" s="218">
        <v>1799.76</v>
      </c>
      <c r="J266" s="100">
        <v>0</v>
      </c>
      <c r="K266" s="100">
        <v>0</v>
      </c>
      <c r="L266" s="100">
        <v>13198.24</v>
      </c>
      <c r="M266" s="100">
        <v>1799.76</v>
      </c>
      <c r="N266" s="100">
        <v>0</v>
      </c>
      <c r="O266" s="210"/>
      <c r="P266" s="162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219" t="s">
        <v>956</v>
      </c>
      <c r="AC266" s="87" t="s">
        <v>917</v>
      </c>
      <c r="AD266" s="42"/>
      <c r="AE266" s="42"/>
      <c r="AF266" s="42"/>
    </row>
    <row r="267" spans="1:32" s="152" customFormat="1" ht="51.75" customHeight="1" x14ac:dyDescent="0.25">
      <c r="A267" s="185" t="s">
        <v>479</v>
      </c>
      <c r="B267" s="59" t="s">
        <v>570</v>
      </c>
      <c r="C267" s="206">
        <v>0</v>
      </c>
      <c r="D267" s="74">
        <v>1732.9710500000001</v>
      </c>
      <c r="E267" s="100">
        <v>236.31856999999999</v>
      </c>
      <c r="F267" s="100">
        <v>0</v>
      </c>
      <c r="G267" s="100">
        <v>0</v>
      </c>
      <c r="H267" s="218">
        <v>1732.9710500000001</v>
      </c>
      <c r="I267" s="218">
        <v>236.31856999999999</v>
      </c>
      <c r="J267" s="100">
        <v>0</v>
      </c>
      <c r="K267" s="100">
        <v>0</v>
      </c>
      <c r="L267" s="100">
        <v>1732.9710500000001</v>
      </c>
      <c r="M267" s="100">
        <v>236.31856999999999</v>
      </c>
      <c r="N267" s="100">
        <v>0</v>
      </c>
      <c r="O267" s="210"/>
      <c r="P267" s="162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219" t="s">
        <v>956</v>
      </c>
      <c r="AC267" s="87" t="s">
        <v>917</v>
      </c>
      <c r="AD267" s="42"/>
      <c r="AE267" s="42"/>
      <c r="AF267" s="42"/>
    </row>
    <row r="268" spans="1:32" s="152" customFormat="1" ht="51.75" customHeight="1" x14ac:dyDescent="0.25">
      <c r="A268" s="185" t="s">
        <v>480</v>
      </c>
      <c r="B268" s="59" t="s">
        <v>571</v>
      </c>
      <c r="C268" s="206">
        <v>0</v>
      </c>
      <c r="D268" s="74">
        <v>8743.6200000000008</v>
      </c>
      <c r="E268" s="100">
        <v>1192.3139799999999</v>
      </c>
      <c r="F268" s="100">
        <v>0</v>
      </c>
      <c r="G268" s="100">
        <v>0</v>
      </c>
      <c r="H268" s="218">
        <v>8743.6200000000008</v>
      </c>
      <c r="I268" s="218">
        <v>1192.3139799999999</v>
      </c>
      <c r="J268" s="100">
        <v>0</v>
      </c>
      <c r="K268" s="100">
        <v>0</v>
      </c>
      <c r="L268" s="100">
        <v>8743.6200000000008</v>
      </c>
      <c r="M268" s="100">
        <v>1192.3139799999999</v>
      </c>
      <c r="N268" s="100">
        <v>0</v>
      </c>
      <c r="O268" s="210"/>
      <c r="P268" s="162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219" t="s">
        <v>956</v>
      </c>
      <c r="AC268" s="87" t="s">
        <v>917</v>
      </c>
      <c r="AD268" s="42"/>
      <c r="AE268" s="42"/>
      <c r="AF268" s="42"/>
    </row>
    <row r="269" spans="1:32" s="152" customFormat="1" ht="39.950000000000003" customHeight="1" x14ac:dyDescent="0.25">
      <c r="A269" s="185" t="s">
        <v>481</v>
      </c>
      <c r="B269" s="59" t="s">
        <v>572</v>
      </c>
      <c r="C269" s="206">
        <v>0</v>
      </c>
      <c r="D269" s="74">
        <v>2135.20426</v>
      </c>
      <c r="E269" s="100">
        <v>237.24492000000001</v>
      </c>
      <c r="F269" s="100">
        <v>0</v>
      </c>
      <c r="G269" s="100">
        <v>0</v>
      </c>
      <c r="H269" s="218">
        <v>2135.20426</v>
      </c>
      <c r="I269" s="218">
        <v>237.24492000000001</v>
      </c>
      <c r="J269" s="100">
        <v>0</v>
      </c>
      <c r="K269" s="100">
        <v>0</v>
      </c>
      <c r="L269" s="100">
        <v>2135.20426</v>
      </c>
      <c r="M269" s="100">
        <v>237.24492000000001</v>
      </c>
      <c r="N269" s="100">
        <v>0</v>
      </c>
      <c r="O269" s="210"/>
      <c r="P269" s="162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219" t="s">
        <v>956</v>
      </c>
      <c r="AC269" s="87" t="s">
        <v>917</v>
      </c>
      <c r="AD269" s="42"/>
      <c r="AE269" s="42"/>
      <c r="AF269" s="42"/>
    </row>
    <row r="270" spans="1:32" s="152" customFormat="1" ht="47.1" customHeight="1" x14ac:dyDescent="0.25">
      <c r="A270" s="185" t="s">
        <v>482</v>
      </c>
      <c r="B270" s="59" t="s">
        <v>573</v>
      </c>
      <c r="C270" s="206">
        <v>0</v>
      </c>
      <c r="D270" s="74">
        <v>1894.30243</v>
      </c>
      <c r="E270" s="100">
        <v>210.47805</v>
      </c>
      <c r="F270" s="100">
        <v>0</v>
      </c>
      <c r="G270" s="100">
        <v>0</v>
      </c>
      <c r="H270" s="218">
        <v>1894.30243</v>
      </c>
      <c r="I270" s="218">
        <v>210.47805</v>
      </c>
      <c r="J270" s="100">
        <v>0</v>
      </c>
      <c r="K270" s="100">
        <v>0</v>
      </c>
      <c r="L270" s="100">
        <v>1894.30243</v>
      </c>
      <c r="M270" s="100">
        <v>210.47805</v>
      </c>
      <c r="N270" s="100">
        <v>0</v>
      </c>
      <c r="O270" s="210"/>
      <c r="P270" s="162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219" t="s">
        <v>956</v>
      </c>
      <c r="AC270" s="87" t="s">
        <v>917</v>
      </c>
      <c r="AD270" s="42"/>
      <c r="AE270" s="42"/>
      <c r="AF270" s="42"/>
    </row>
    <row r="271" spans="1:32" s="152" customFormat="1" ht="44.1" customHeight="1" x14ac:dyDescent="0.25">
      <c r="A271" s="185" t="s">
        <v>483</v>
      </c>
      <c r="B271" s="59" t="s">
        <v>574</v>
      </c>
      <c r="C271" s="206">
        <v>0</v>
      </c>
      <c r="D271" s="74">
        <v>578.49483999999995</v>
      </c>
      <c r="E271" s="100">
        <v>102.08733000000001</v>
      </c>
      <c r="F271" s="100">
        <v>0</v>
      </c>
      <c r="G271" s="100">
        <v>0</v>
      </c>
      <c r="H271" s="218">
        <v>578.49483999999995</v>
      </c>
      <c r="I271" s="218">
        <v>102.08733000000001</v>
      </c>
      <c r="J271" s="100">
        <v>0</v>
      </c>
      <c r="K271" s="100">
        <v>0</v>
      </c>
      <c r="L271" s="100">
        <v>578.49483999999995</v>
      </c>
      <c r="M271" s="100">
        <v>102.08733000000001</v>
      </c>
      <c r="N271" s="100">
        <v>0</v>
      </c>
      <c r="O271" s="210"/>
      <c r="P271" s="162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219" t="s">
        <v>956</v>
      </c>
      <c r="AC271" s="87" t="s">
        <v>917</v>
      </c>
      <c r="AD271" s="42"/>
      <c r="AE271" s="42"/>
      <c r="AF271" s="42"/>
    </row>
    <row r="272" spans="1:32" s="152" customFormat="1" ht="53.25" customHeight="1" x14ac:dyDescent="0.25">
      <c r="A272" s="185" t="s">
        <v>484</v>
      </c>
      <c r="B272" s="59" t="s">
        <v>575</v>
      </c>
      <c r="C272" s="206">
        <v>0</v>
      </c>
      <c r="D272" s="74">
        <v>264.52646999999996</v>
      </c>
      <c r="E272" s="100">
        <v>46.681139999999999</v>
      </c>
      <c r="F272" s="100">
        <v>0</v>
      </c>
      <c r="G272" s="100">
        <v>0</v>
      </c>
      <c r="H272" s="218">
        <v>264.52646999999996</v>
      </c>
      <c r="I272" s="218">
        <v>46.681139999999999</v>
      </c>
      <c r="J272" s="100">
        <v>0</v>
      </c>
      <c r="K272" s="100">
        <v>0</v>
      </c>
      <c r="L272" s="100">
        <v>264.52646999999996</v>
      </c>
      <c r="M272" s="100">
        <v>46.681139999999999</v>
      </c>
      <c r="N272" s="100">
        <v>0</v>
      </c>
      <c r="O272" s="210"/>
      <c r="P272" s="162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219" t="s">
        <v>956</v>
      </c>
      <c r="AC272" s="87" t="s">
        <v>917</v>
      </c>
      <c r="AD272" s="42"/>
      <c r="AE272" s="42"/>
      <c r="AF272" s="42"/>
    </row>
    <row r="273" spans="1:32" s="152" customFormat="1" ht="71.25" customHeight="1" x14ac:dyDescent="0.25">
      <c r="A273" s="185" t="s">
        <v>485</v>
      </c>
      <c r="B273" s="59" t="s">
        <v>576</v>
      </c>
      <c r="C273" s="206">
        <v>0</v>
      </c>
      <c r="D273" s="74">
        <v>1576.3619199999998</v>
      </c>
      <c r="E273" s="100">
        <v>235.54876999999999</v>
      </c>
      <c r="F273" s="100">
        <v>0</v>
      </c>
      <c r="G273" s="100">
        <v>0</v>
      </c>
      <c r="H273" s="218">
        <v>1576.3619199999998</v>
      </c>
      <c r="I273" s="218">
        <v>235.54876999999999</v>
      </c>
      <c r="J273" s="100">
        <v>0</v>
      </c>
      <c r="K273" s="100">
        <v>0</v>
      </c>
      <c r="L273" s="100">
        <v>1576.3619199999998</v>
      </c>
      <c r="M273" s="100">
        <v>235.54876999999999</v>
      </c>
      <c r="N273" s="100">
        <v>0</v>
      </c>
      <c r="O273" s="210"/>
      <c r="P273" s="162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219" t="s">
        <v>956</v>
      </c>
      <c r="AC273" s="87" t="s">
        <v>917</v>
      </c>
      <c r="AD273" s="42"/>
      <c r="AE273" s="42"/>
      <c r="AF273" s="42"/>
    </row>
    <row r="274" spans="1:32" s="152" customFormat="1" ht="51" customHeight="1" x14ac:dyDescent="0.25">
      <c r="A274" s="185" t="s">
        <v>486</v>
      </c>
      <c r="B274" s="59" t="s">
        <v>577</v>
      </c>
      <c r="C274" s="206">
        <v>0</v>
      </c>
      <c r="D274" s="74">
        <v>4604.3100000000004</v>
      </c>
      <c r="E274" s="100">
        <v>688.00169000000005</v>
      </c>
      <c r="F274" s="100">
        <v>0</v>
      </c>
      <c r="G274" s="100">
        <v>0</v>
      </c>
      <c r="H274" s="218">
        <v>4604.3103899999996</v>
      </c>
      <c r="I274" s="218">
        <v>688.00168999999994</v>
      </c>
      <c r="J274" s="100">
        <v>0</v>
      </c>
      <c r="K274" s="100">
        <v>0</v>
      </c>
      <c r="L274" s="100">
        <v>4604.3103899999996</v>
      </c>
      <c r="M274" s="100">
        <v>688.00168999999994</v>
      </c>
      <c r="N274" s="100">
        <v>0</v>
      </c>
      <c r="O274" s="210"/>
      <c r="P274" s="162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219" t="s">
        <v>956</v>
      </c>
      <c r="AC274" s="87" t="s">
        <v>917</v>
      </c>
      <c r="AD274" s="42"/>
      <c r="AE274" s="42"/>
      <c r="AF274" s="42"/>
    </row>
    <row r="275" spans="1:32" s="152" customFormat="1" ht="50.25" customHeight="1" x14ac:dyDescent="0.25">
      <c r="A275" s="185" t="s">
        <v>487</v>
      </c>
      <c r="B275" s="59" t="s">
        <v>578</v>
      </c>
      <c r="C275" s="206">
        <v>0</v>
      </c>
      <c r="D275" s="74">
        <v>2114.8900800000001</v>
      </c>
      <c r="E275" s="100">
        <v>316.01865000000004</v>
      </c>
      <c r="F275" s="100">
        <v>0</v>
      </c>
      <c r="G275" s="100">
        <v>0</v>
      </c>
      <c r="H275" s="218">
        <v>2114.8900800000001</v>
      </c>
      <c r="I275" s="218">
        <v>316.01865000000004</v>
      </c>
      <c r="J275" s="100">
        <v>0</v>
      </c>
      <c r="K275" s="100">
        <v>0</v>
      </c>
      <c r="L275" s="100">
        <v>2114.8900800000001</v>
      </c>
      <c r="M275" s="100">
        <v>316.01865000000004</v>
      </c>
      <c r="N275" s="100">
        <v>0</v>
      </c>
      <c r="O275" s="210"/>
      <c r="P275" s="162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219" t="s">
        <v>956</v>
      </c>
      <c r="AC275" s="87" t="s">
        <v>917</v>
      </c>
      <c r="AD275" s="42"/>
      <c r="AE275" s="42"/>
      <c r="AF275" s="42"/>
    </row>
    <row r="276" spans="1:32" s="152" customFormat="1" ht="52.5" customHeight="1" x14ac:dyDescent="0.25">
      <c r="A276" s="185" t="s">
        <v>488</v>
      </c>
      <c r="B276" s="59" t="s">
        <v>579</v>
      </c>
      <c r="C276" s="206">
        <v>0</v>
      </c>
      <c r="D276" s="74">
        <v>29696.025320000001</v>
      </c>
      <c r="E276" s="100">
        <v>4087.8487599999999</v>
      </c>
      <c r="F276" s="100">
        <v>0</v>
      </c>
      <c r="G276" s="100">
        <v>0</v>
      </c>
      <c r="H276" s="218">
        <v>29696.025320000001</v>
      </c>
      <c r="I276" s="218">
        <v>4087.8487599999999</v>
      </c>
      <c r="J276" s="100">
        <v>0</v>
      </c>
      <c r="K276" s="100">
        <v>0</v>
      </c>
      <c r="L276" s="100">
        <v>29696.025320000001</v>
      </c>
      <c r="M276" s="100">
        <v>4087.8487599999999</v>
      </c>
      <c r="N276" s="100">
        <v>0</v>
      </c>
      <c r="O276" s="210"/>
      <c r="P276" s="162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219" t="s">
        <v>956</v>
      </c>
      <c r="AC276" s="87" t="s">
        <v>917</v>
      </c>
      <c r="AD276" s="42"/>
      <c r="AE276" s="42"/>
      <c r="AF276" s="42"/>
    </row>
    <row r="277" spans="1:32" s="152" customFormat="1" ht="30.75" customHeight="1" x14ac:dyDescent="0.25">
      <c r="A277" s="185" t="s">
        <v>489</v>
      </c>
      <c r="B277" s="59" t="s">
        <v>580</v>
      </c>
      <c r="C277" s="206">
        <v>0</v>
      </c>
      <c r="D277" s="74">
        <v>878.06600000000003</v>
      </c>
      <c r="E277" s="100">
        <v>119.73627</v>
      </c>
      <c r="F277" s="100">
        <v>0</v>
      </c>
      <c r="G277" s="100">
        <v>0</v>
      </c>
      <c r="H277" s="218">
        <v>830.93509999999992</v>
      </c>
      <c r="I277" s="218">
        <v>113.30933999999999</v>
      </c>
      <c r="J277" s="100">
        <v>0</v>
      </c>
      <c r="K277" s="100">
        <v>0</v>
      </c>
      <c r="L277" s="100">
        <v>830.93509999999992</v>
      </c>
      <c r="M277" s="100">
        <v>113.30933999999999</v>
      </c>
      <c r="N277" s="100">
        <v>0</v>
      </c>
      <c r="O277" s="210"/>
      <c r="P277" s="162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219" t="s">
        <v>956</v>
      </c>
      <c r="AC277" s="87" t="s">
        <v>963</v>
      </c>
      <c r="AD277" s="42"/>
      <c r="AE277" s="42"/>
      <c r="AF277" s="42"/>
    </row>
    <row r="278" spans="1:32" s="152" customFormat="1" ht="44.25" customHeight="1" x14ac:dyDescent="0.25">
      <c r="A278" s="185" t="s">
        <v>490</v>
      </c>
      <c r="B278" s="59" t="s">
        <v>581</v>
      </c>
      <c r="C278" s="206">
        <v>0</v>
      </c>
      <c r="D278" s="74">
        <v>2870.9634799999999</v>
      </c>
      <c r="E278" s="100">
        <v>546.85019</v>
      </c>
      <c r="F278" s="100">
        <v>0</v>
      </c>
      <c r="G278" s="100">
        <v>0</v>
      </c>
      <c r="H278" s="218">
        <v>2870.9634799999999</v>
      </c>
      <c r="I278" s="218">
        <v>546.85019</v>
      </c>
      <c r="J278" s="100">
        <v>0</v>
      </c>
      <c r="K278" s="100">
        <v>0</v>
      </c>
      <c r="L278" s="100">
        <v>2870.9634799999999</v>
      </c>
      <c r="M278" s="100">
        <v>546.85019</v>
      </c>
      <c r="N278" s="100">
        <v>0</v>
      </c>
      <c r="O278" s="210"/>
      <c r="P278" s="162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219" t="s">
        <v>956</v>
      </c>
      <c r="AC278" s="87" t="s">
        <v>917</v>
      </c>
      <c r="AD278" s="42"/>
      <c r="AE278" s="42"/>
      <c r="AF278" s="42"/>
    </row>
    <row r="279" spans="1:32" s="152" customFormat="1" ht="47.25" customHeight="1" x14ac:dyDescent="0.25">
      <c r="A279" s="185" t="s">
        <v>491</v>
      </c>
      <c r="B279" s="59" t="s">
        <v>582</v>
      </c>
      <c r="C279" s="206">
        <v>0</v>
      </c>
      <c r="D279" s="74">
        <v>1485.7243799999999</v>
      </c>
      <c r="E279" s="100">
        <v>304.30498999999998</v>
      </c>
      <c r="F279" s="100">
        <v>0</v>
      </c>
      <c r="G279" s="100">
        <v>0</v>
      </c>
      <c r="H279" s="218">
        <v>1396.0761200000002</v>
      </c>
      <c r="I279" s="218">
        <v>285.94329999999997</v>
      </c>
      <c r="J279" s="100">
        <v>0</v>
      </c>
      <c r="K279" s="100">
        <v>0</v>
      </c>
      <c r="L279" s="100">
        <v>1396.0761200000002</v>
      </c>
      <c r="M279" s="100">
        <v>285.94329999999997</v>
      </c>
      <c r="N279" s="100">
        <v>0</v>
      </c>
      <c r="O279" s="210"/>
      <c r="P279" s="162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219" t="s">
        <v>956</v>
      </c>
      <c r="AC279" s="87" t="s">
        <v>964</v>
      </c>
      <c r="AD279" s="42"/>
      <c r="AE279" s="42"/>
      <c r="AF279" s="42"/>
    </row>
    <row r="280" spans="1:32" s="152" customFormat="1" ht="36" customHeight="1" x14ac:dyDescent="0.25">
      <c r="A280" s="185" t="s">
        <v>492</v>
      </c>
      <c r="B280" s="59" t="s">
        <v>583</v>
      </c>
      <c r="C280" s="206">
        <v>0</v>
      </c>
      <c r="D280" s="74">
        <v>3228.3018099999999</v>
      </c>
      <c r="E280" s="100">
        <v>661.21843999999999</v>
      </c>
      <c r="F280" s="100">
        <v>0</v>
      </c>
      <c r="G280" s="100">
        <v>0</v>
      </c>
      <c r="H280" s="218">
        <v>3228.3018099999999</v>
      </c>
      <c r="I280" s="218">
        <v>661.21843999999999</v>
      </c>
      <c r="J280" s="100">
        <v>0</v>
      </c>
      <c r="K280" s="100">
        <v>0</v>
      </c>
      <c r="L280" s="100">
        <v>3228.3018099999999</v>
      </c>
      <c r="M280" s="100">
        <v>661.21843999999999</v>
      </c>
      <c r="N280" s="100">
        <v>0</v>
      </c>
      <c r="O280" s="210"/>
      <c r="P280" s="162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219" t="s">
        <v>956</v>
      </c>
      <c r="AC280" s="87" t="s">
        <v>917</v>
      </c>
      <c r="AD280" s="42"/>
      <c r="AE280" s="42"/>
      <c r="AF280" s="42"/>
    </row>
    <row r="281" spans="1:32" s="152" customFormat="1" ht="57" customHeight="1" x14ac:dyDescent="0.25">
      <c r="A281" s="185" t="s">
        <v>493</v>
      </c>
      <c r="B281" s="59" t="s">
        <v>584</v>
      </c>
      <c r="C281" s="206">
        <v>0</v>
      </c>
      <c r="D281" s="74">
        <v>800.94245999999998</v>
      </c>
      <c r="E281" s="100">
        <v>141.34304999999998</v>
      </c>
      <c r="F281" s="100">
        <v>0</v>
      </c>
      <c r="G281" s="100">
        <v>0</v>
      </c>
      <c r="H281" s="218">
        <v>800.94245999999998</v>
      </c>
      <c r="I281" s="218">
        <v>141.34304999999998</v>
      </c>
      <c r="J281" s="100">
        <v>0</v>
      </c>
      <c r="K281" s="100">
        <v>0</v>
      </c>
      <c r="L281" s="100">
        <v>800.94245999999998</v>
      </c>
      <c r="M281" s="100">
        <v>141.34304999999998</v>
      </c>
      <c r="N281" s="100">
        <v>0</v>
      </c>
      <c r="O281" s="210"/>
      <c r="P281" s="162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219" t="s">
        <v>956</v>
      </c>
      <c r="AC281" s="87" t="s">
        <v>917</v>
      </c>
      <c r="AD281" s="42"/>
      <c r="AE281" s="42"/>
      <c r="AF281" s="42"/>
    </row>
    <row r="282" spans="1:32" s="152" customFormat="1" ht="61.5" customHeight="1" x14ac:dyDescent="0.25">
      <c r="A282" s="185" t="s">
        <v>494</v>
      </c>
      <c r="B282" s="59" t="s">
        <v>585</v>
      </c>
      <c r="C282" s="206">
        <v>0</v>
      </c>
      <c r="D282" s="74">
        <v>14104</v>
      </c>
      <c r="E282" s="100">
        <v>2296</v>
      </c>
      <c r="F282" s="100">
        <v>0</v>
      </c>
      <c r="G282" s="100">
        <v>0</v>
      </c>
      <c r="H282" s="218">
        <v>13661.272000000001</v>
      </c>
      <c r="I282" s="218">
        <v>2223.9279999999999</v>
      </c>
      <c r="J282" s="100">
        <v>0</v>
      </c>
      <c r="K282" s="100">
        <v>0</v>
      </c>
      <c r="L282" s="100">
        <v>13661.272000000001</v>
      </c>
      <c r="M282" s="100">
        <v>2223.9279999999999</v>
      </c>
      <c r="N282" s="100">
        <v>0</v>
      </c>
      <c r="O282" s="210"/>
      <c r="P282" s="162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219" t="s">
        <v>956</v>
      </c>
      <c r="AC282" s="87" t="s">
        <v>965</v>
      </c>
      <c r="AD282" s="42"/>
      <c r="AE282" s="42"/>
      <c r="AF282" s="42"/>
    </row>
    <row r="283" spans="1:32" s="152" customFormat="1" ht="66" customHeight="1" x14ac:dyDescent="0.25">
      <c r="A283" s="185" t="s">
        <v>495</v>
      </c>
      <c r="B283" s="59" t="s">
        <v>586</v>
      </c>
      <c r="C283" s="206">
        <v>0</v>
      </c>
      <c r="D283" s="74">
        <v>15169.08798</v>
      </c>
      <c r="E283" s="100">
        <v>1685.4542200000001</v>
      </c>
      <c r="F283" s="100">
        <v>0</v>
      </c>
      <c r="G283" s="100">
        <v>0</v>
      </c>
      <c r="H283" s="218">
        <v>15036.23191</v>
      </c>
      <c r="I283" s="218">
        <v>1670.6924299999998</v>
      </c>
      <c r="J283" s="100">
        <v>0</v>
      </c>
      <c r="K283" s="100">
        <v>0</v>
      </c>
      <c r="L283" s="100">
        <v>15036.23191</v>
      </c>
      <c r="M283" s="100">
        <v>1670.6924299999998</v>
      </c>
      <c r="N283" s="100">
        <v>0</v>
      </c>
      <c r="O283" s="210"/>
      <c r="P283" s="162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219" t="s">
        <v>956</v>
      </c>
      <c r="AC283" s="87" t="s">
        <v>966</v>
      </c>
      <c r="AD283" s="42"/>
      <c r="AE283" s="42"/>
      <c r="AF283" s="42"/>
    </row>
    <row r="284" spans="1:32" s="152" customFormat="1" ht="58.5" customHeight="1" x14ac:dyDescent="0.25">
      <c r="A284" s="185" t="s">
        <v>496</v>
      </c>
      <c r="B284" s="59" t="s">
        <v>587</v>
      </c>
      <c r="C284" s="206">
        <v>0</v>
      </c>
      <c r="D284" s="74">
        <v>8607.5996599999999</v>
      </c>
      <c r="E284" s="100">
        <v>956.39996999999994</v>
      </c>
      <c r="F284" s="100">
        <v>0</v>
      </c>
      <c r="G284" s="100">
        <v>0</v>
      </c>
      <c r="H284" s="218">
        <v>8607.5996599999999</v>
      </c>
      <c r="I284" s="218">
        <v>956.39996999999994</v>
      </c>
      <c r="J284" s="100">
        <v>0</v>
      </c>
      <c r="K284" s="100">
        <v>0</v>
      </c>
      <c r="L284" s="100">
        <v>8607.5996599999999</v>
      </c>
      <c r="M284" s="100">
        <v>956.39996999999994</v>
      </c>
      <c r="N284" s="100">
        <v>0</v>
      </c>
      <c r="O284" s="210"/>
      <c r="P284" s="162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219" t="s">
        <v>956</v>
      </c>
      <c r="AC284" s="87" t="s">
        <v>917</v>
      </c>
      <c r="AD284" s="42"/>
      <c r="AE284" s="42"/>
      <c r="AF284" s="42"/>
    </row>
    <row r="285" spans="1:32" s="152" customFormat="1" ht="42" customHeight="1" x14ac:dyDescent="0.25">
      <c r="A285" s="185" t="s">
        <v>497</v>
      </c>
      <c r="B285" s="59" t="s">
        <v>588</v>
      </c>
      <c r="C285" s="206">
        <v>0</v>
      </c>
      <c r="D285" s="74">
        <v>5257.1441500000001</v>
      </c>
      <c r="E285" s="100">
        <v>584.12712999999997</v>
      </c>
      <c r="F285" s="100">
        <v>0</v>
      </c>
      <c r="G285" s="100">
        <v>0</v>
      </c>
      <c r="H285" s="218">
        <v>5179.0990599999996</v>
      </c>
      <c r="I285" s="218">
        <v>575.45544999999993</v>
      </c>
      <c r="J285" s="100">
        <v>0</v>
      </c>
      <c r="K285" s="100">
        <v>0</v>
      </c>
      <c r="L285" s="100">
        <v>5179.0990599999996</v>
      </c>
      <c r="M285" s="100">
        <v>575.45544999999993</v>
      </c>
      <c r="N285" s="100">
        <v>0</v>
      </c>
      <c r="O285" s="210"/>
      <c r="P285" s="162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219" t="s">
        <v>956</v>
      </c>
      <c r="AC285" s="87" t="s">
        <v>967</v>
      </c>
      <c r="AD285" s="42"/>
      <c r="AE285" s="42"/>
      <c r="AF285" s="42"/>
    </row>
    <row r="286" spans="1:32" s="152" customFormat="1" ht="45" customHeight="1" x14ac:dyDescent="0.25">
      <c r="A286" s="185" t="s">
        <v>498</v>
      </c>
      <c r="B286" s="59" t="s">
        <v>589</v>
      </c>
      <c r="C286" s="206">
        <v>0</v>
      </c>
      <c r="D286" s="74">
        <v>6879.5659599999999</v>
      </c>
      <c r="E286" s="100">
        <v>764.39621999999997</v>
      </c>
      <c r="F286" s="100">
        <v>0</v>
      </c>
      <c r="G286" s="100">
        <v>0</v>
      </c>
      <c r="H286" s="218">
        <v>6514.7532300000003</v>
      </c>
      <c r="I286" s="218">
        <v>723.86146999999994</v>
      </c>
      <c r="J286" s="100">
        <v>0</v>
      </c>
      <c r="K286" s="100">
        <v>0</v>
      </c>
      <c r="L286" s="100">
        <v>6514.7532300000003</v>
      </c>
      <c r="M286" s="100">
        <v>723.86146999999994</v>
      </c>
      <c r="N286" s="100">
        <v>0</v>
      </c>
      <c r="O286" s="210"/>
      <c r="P286" s="162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219" t="s">
        <v>956</v>
      </c>
      <c r="AC286" s="87" t="s">
        <v>968</v>
      </c>
      <c r="AD286" s="42"/>
      <c r="AE286" s="42"/>
      <c r="AF286" s="42"/>
    </row>
    <row r="287" spans="1:32" s="152" customFormat="1" ht="44.25" customHeight="1" x14ac:dyDescent="0.25">
      <c r="A287" s="185" t="s">
        <v>499</v>
      </c>
      <c r="B287" s="59" t="s">
        <v>590</v>
      </c>
      <c r="C287" s="206">
        <v>0</v>
      </c>
      <c r="D287" s="74">
        <v>9386.7118900000005</v>
      </c>
      <c r="E287" s="100">
        <v>1042.9679900000001</v>
      </c>
      <c r="F287" s="100">
        <v>0</v>
      </c>
      <c r="G287" s="100">
        <v>0</v>
      </c>
      <c r="H287" s="218">
        <v>8951.4961400000011</v>
      </c>
      <c r="I287" s="218">
        <v>994.61068999999998</v>
      </c>
      <c r="J287" s="100">
        <v>0</v>
      </c>
      <c r="K287" s="100">
        <v>0</v>
      </c>
      <c r="L287" s="100">
        <v>8951.4961400000011</v>
      </c>
      <c r="M287" s="100">
        <v>994.61068999999998</v>
      </c>
      <c r="N287" s="100">
        <v>0</v>
      </c>
      <c r="O287" s="210"/>
      <c r="P287" s="162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219" t="s">
        <v>956</v>
      </c>
      <c r="AC287" s="87" t="s">
        <v>969</v>
      </c>
      <c r="AD287" s="42"/>
      <c r="AE287" s="42"/>
      <c r="AF287" s="42"/>
    </row>
    <row r="288" spans="1:32" s="152" customFormat="1" ht="51.75" customHeight="1" x14ac:dyDescent="0.25">
      <c r="A288" s="185" t="s">
        <v>500</v>
      </c>
      <c r="B288" s="59" t="s">
        <v>591</v>
      </c>
      <c r="C288" s="206">
        <v>0</v>
      </c>
      <c r="D288" s="74">
        <v>1749.6357800000001</v>
      </c>
      <c r="E288" s="100">
        <v>194.40398000000002</v>
      </c>
      <c r="F288" s="100">
        <v>0</v>
      </c>
      <c r="G288" s="100">
        <v>0</v>
      </c>
      <c r="H288" s="218">
        <v>1749.6357800000001</v>
      </c>
      <c r="I288" s="218">
        <v>194.40398000000002</v>
      </c>
      <c r="J288" s="100">
        <v>0</v>
      </c>
      <c r="K288" s="100">
        <v>0</v>
      </c>
      <c r="L288" s="100">
        <v>1749.6357800000001</v>
      </c>
      <c r="M288" s="100">
        <v>194.40398000000002</v>
      </c>
      <c r="N288" s="100">
        <v>0</v>
      </c>
      <c r="O288" s="210"/>
      <c r="P288" s="162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219" t="s">
        <v>956</v>
      </c>
      <c r="AC288" s="87" t="s">
        <v>917</v>
      </c>
      <c r="AD288" s="42"/>
      <c r="AE288" s="42"/>
      <c r="AF288" s="42"/>
    </row>
    <row r="289" spans="1:32" s="152" customFormat="1" ht="51.75" customHeight="1" x14ac:dyDescent="0.25">
      <c r="A289" s="185" t="s">
        <v>501</v>
      </c>
      <c r="B289" s="59" t="s">
        <v>955</v>
      </c>
      <c r="C289" s="206">
        <v>0</v>
      </c>
      <c r="D289" s="74">
        <v>29428.708899999998</v>
      </c>
      <c r="E289" s="100">
        <v>4013.0057599999996</v>
      </c>
      <c r="F289" s="100">
        <v>0</v>
      </c>
      <c r="G289" s="100">
        <v>0</v>
      </c>
      <c r="H289" s="218">
        <v>22208.4326</v>
      </c>
      <c r="I289" s="218">
        <v>3028.42263</v>
      </c>
      <c r="J289" s="100">
        <v>0</v>
      </c>
      <c r="K289" s="100">
        <v>0</v>
      </c>
      <c r="L289" s="100">
        <v>22208.4326</v>
      </c>
      <c r="M289" s="100">
        <v>3028.42263</v>
      </c>
      <c r="N289" s="100">
        <v>0</v>
      </c>
      <c r="O289" s="210"/>
      <c r="P289" s="162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219" t="s">
        <v>956</v>
      </c>
      <c r="AC289" s="87" t="s">
        <v>970</v>
      </c>
      <c r="AD289" s="42"/>
      <c r="AE289" s="42"/>
      <c r="AF289" s="42"/>
    </row>
    <row r="290" spans="1:32" s="152" customFormat="1" ht="51.75" customHeight="1" x14ac:dyDescent="0.25">
      <c r="A290" s="185" t="s">
        <v>661</v>
      </c>
      <c r="B290" s="59" t="s">
        <v>662</v>
      </c>
      <c r="C290" s="206">
        <v>0</v>
      </c>
      <c r="D290" s="74">
        <v>4508.3672500000002</v>
      </c>
      <c r="E290" s="100">
        <v>970.99752999999998</v>
      </c>
      <c r="F290" s="100">
        <v>0</v>
      </c>
      <c r="G290" s="100">
        <v>0</v>
      </c>
      <c r="H290" s="218">
        <v>4508.3672500000002</v>
      </c>
      <c r="I290" s="218">
        <v>970.99752999999998</v>
      </c>
      <c r="J290" s="100">
        <v>0</v>
      </c>
      <c r="K290" s="100">
        <v>0</v>
      </c>
      <c r="L290" s="100">
        <v>4508.3672500000002</v>
      </c>
      <c r="M290" s="100">
        <v>970.99752999999998</v>
      </c>
      <c r="N290" s="100">
        <v>0</v>
      </c>
      <c r="O290" s="210"/>
      <c r="P290" s="162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219" t="s">
        <v>956</v>
      </c>
      <c r="AC290" s="87" t="s">
        <v>917</v>
      </c>
      <c r="AD290" s="42"/>
      <c r="AE290" s="42"/>
      <c r="AF290" s="42"/>
    </row>
    <row r="291" spans="1:32" s="152" customFormat="1" ht="51.75" customHeight="1" x14ac:dyDescent="0.25">
      <c r="A291" s="185" t="s">
        <v>663</v>
      </c>
      <c r="B291" s="59" t="s">
        <v>664</v>
      </c>
      <c r="C291" s="206">
        <v>0</v>
      </c>
      <c r="D291" s="74">
        <v>3579.9908300000002</v>
      </c>
      <c r="E291" s="100">
        <v>397.77678000000003</v>
      </c>
      <c r="F291" s="100">
        <v>0</v>
      </c>
      <c r="G291" s="100">
        <v>0</v>
      </c>
      <c r="H291" s="218">
        <v>3579.9908300000002</v>
      </c>
      <c r="I291" s="218">
        <v>397.77678000000003</v>
      </c>
      <c r="J291" s="100">
        <v>0</v>
      </c>
      <c r="K291" s="100">
        <v>0</v>
      </c>
      <c r="L291" s="100">
        <v>3579.9908300000002</v>
      </c>
      <c r="M291" s="100">
        <v>397.77678000000003</v>
      </c>
      <c r="N291" s="100">
        <v>0</v>
      </c>
      <c r="O291" s="210"/>
      <c r="P291" s="162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219" t="s">
        <v>956</v>
      </c>
      <c r="AC291" s="87" t="s">
        <v>917</v>
      </c>
      <c r="AD291" s="42"/>
      <c r="AE291" s="42"/>
      <c r="AF291" s="42"/>
    </row>
    <row r="292" spans="1:32" s="152" customFormat="1" ht="51.75" customHeight="1" x14ac:dyDescent="0.25">
      <c r="A292" s="185" t="s">
        <v>665</v>
      </c>
      <c r="B292" s="59" t="s">
        <v>666</v>
      </c>
      <c r="C292" s="206">
        <v>0</v>
      </c>
      <c r="D292" s="74">
        <v>1272.3006499999999</v>
      </c>
      <c r="E292" s="100">
        <v>125.83194</v>
      </c>
      <c r="F292" s="100">
        <v>0</v>
      </c>
      <c r="G292" s="100">
        <v>0</v>
      </c>
      <c r="H292" s="218">
        <v>1272.3006499999999</v>
      </c>
      <c r="I292" s="218">
        <v>125.83194</v>
      </c>
      <c r="J292" s="100">
        <v>0</v>
      </c>
      <c r="K292" s="100">
        <v>0</v>
      </c>
      <c r="L292" s="100">
        <v>1272.3006499999999</v>
      </c>
      <c r="M292" s="100">
        <v>125.83194</v>
      </c>
      <c r="N292" s="100">
        <v>0</v>
      </c>
      <c r="O292" s="210"/>
      <c r="P292" s="162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219" t="s">
        <v>956</v>
      </c>
      <c r="AC292" s="87" t="s">
        <v>917</v>
      </c>
      <c r="AD292" s="42"/>
      <c r="AE292" s="42"/>
      <c r="AF292" s="42"/>
    </row>
    <row r="293" spans="1:32" s="152" customFormat="1" ht="51.75" customHeight="1" x14ac:dyDescent="0.25">
      <c r="A293" s="185" t="s">
        <v>667</v>
      </c>
      <c r="B293" s="59" t="s">
        <v>668</v>
      </c>
      <c r="C293" s="206">
        <v>0</v>
      </c>
      <c r="D293" s="74">
        <v>28231.5</v>
      </c>
      <c r="E293" s="100">
        <v>4218.5010899999997</v>
      </c>
      <c r="F293" s="100">
        <v>0</v>
      </c>
      <c r="G293" s="100">
        <v>0</v>
      </c>
      <c r="H293" s="218">
        <v>27987.760329999997</v>
      </c>
      <c r="I293" s="218">
        <v>4182.0802199999998</v>
      </c>
      <c r="J293" s="100">
        <v>0</v>
      </c>
      <c r="K293" s="100">
        <v>0</v>
      </c>
      <c r="L293" s="100">
        <v>27987.760329999997</v>
      </c>
      <c r="M293" s="100">
        <v>4182.0802199999998</v>
      </c>
      <c r="N293" s="100">
        <v>0</v>
      </c>
      <c r="O293" s="210"/>
      <c r="P293" s="162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219" t="s">
        <v>956</v>
      </c>
      <c r="AC293" s="87" t="s">
        <v>971</v>
      </c>
      <c r="AD293" s="42"/>
      <c r="AE293" s="42"/>
      <c r="AF293" s="42"/>
    </row>
    <row r="294" spans="1:32" s="152" customFormat="1" ht="51.75" customHeight="1" x14ac:dyDescent="0.25">
      <c r="A294" s="185" t="s">
        <v>669</v>
      </c>
      <c r="B294" s="59" t="s">
        <v>670</v>
      </c>
      <c r="C294" s="206">
        <v>0</v>
      </c>
      <c r="D294" s="74">
        <v>2533.5194100000003</v>
      </c>
      <c r="E294" s="100">
        <v>447.09166999999997</v>
      </c>
      <c r="F294" s="100">
        <v>0</v>
      </c>
      <c r="G294" s="100">
        <v>0</v>
      </c>
      <c r="H294" s="218">
        <v>2533.5194100000003</v>
      </c>
      <c r="I294" s="218">
        <v>447.09166999999997</v>
      </c>
      <c r="J294" s="100">
        <v>0</v>
      </c>
      <c r="K294" s="100">
        <v>0</v>
      </c>
      <c r="L294" s="100">
        <v>2533.5194100000003</v>
      </c>
      <c r="M294" s="100">
        <v>447.09166999999997</v>
      </c>
      <c r="N294" s="100">
        <v>0</v>
      </c>
      <c r="O294" s="210"/>
      <c r="P294" s="162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219" t="s">
        <v>956</v>
      </c>
      <c r="AC294" s="87" t="s">
        <v>917</v>
      </c>
      <c r="AD294" s="42"/>
      <c r="AE294" s="42"/>
      <c r="AF294" s="42"/>
    </row>
    <row r="295" spans="1:32" s="152" customFormat="1" ht="51.75" customHeight="1" x14ac:dyDescent="0.25">
      <c r="A295" s="185" t="s">
        <v>671</v>
      </c>
      <c r="B295" s="59" t="s">
        <v>672</v>
      </c>
      <c r="C295" s="206">
        <v>0</v>
      </c>
      <c r="D295" s="74">
        <v>2141.8351200000002</v>
      </c>
      <c r="E295" s="100">
        <v>377.97090999999995</v>
      </c>
      <c r="F295" s="100">
        <v>0</v>
      </c>
      <c r="G295" s="100">
        <v>0</v>
      </c>
      <c r="H295" s="218">
        <v>2141.8351200000002</v>
      </c>
      <c r="I295" s="218">
        <v>377.97090999999995</v>
      </c>
      <c r="J295" s="100">
        <v>0</v>
      </c>
      <c r="K295" s="100">
        <v>0</v>
      </c>
      <c r="L295" s="100">
        <v>2141.8351200000002</v>
      </c>
      <c r="M295" s="100">
        <v>377.97090999999995</v>
      </c>
      <c r="N295" s="100">
        <v>0</v>
      </c>
      <c r="O295" s="210"/>
      <c r="P295" s="162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219" t="s">
        <v>956</v>
      </c>
      <c r="AC295" s="87" t="s">
        <v>917</v>
      </c>
      <c r="AD295" s="42"/>
      <c r="AE295" s="42"/>
      <c r="AF295" s="42"/>
    </row>
    <row r="296" spans="1:32" s="152" customFormat="1" ht="51.75" customHeight="1" x14ac:dyDescent="0.25">
      <c r="A296" s="185" t="s">
        <v>673</v>
      </c>
      <c r="B296" s="59" t="s">
        <v>674</v>
      </c>
      <c r="C296" s="206">
        <v>0</v>
      </c>
      <c r="D296" s="74">
        <v>352.32863000000003</v>
      </c>
      <c r="E296" s="100">
        <v>62.175650000000005</v>
      </c>
      <c r="F296" s="100">
        <v>0</v>
      </c>
      <c r="G296" s="100">
        <v>0</v>
      </c>
      <c r="H296" s="218">
        <v>352.32863000000003</v>
      </c>
      <c r="I296" s="218">
        <v>62.175650000000005</v>
      </c>
      <c r="J296" s="100">
        <v>0</v>
      </c>
      <c r="K296" s="100">
        <v>0</v>
      </c>
      <c r="L296" s="100">
        <v>352.32863000000003</v>
      </c>
      <c r="M296" s="100">
        <v>62.175650000000005</v>
      </c>
      <c r="N296" s="100">
        <v>0</v>
      </c>
      <c r="O296" s="210"/>
      <c r="P296" s="162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219" t="s">
        <v>956</v>
      </c>
      <c r="AC296" s="87" t="s">
        <v>917</v>
      </c>
      <c r="AD296" s="42"/>
      <c r="AE296" s="42"/>
      <c r="AF296" s="42"/>
    </row>
    <row r="297" spans="1:32" s="152" customFormat="1" ht="51.75" customHeight="1" x14ac:dyDescent="0.25">
      <c r="A297" s="185" t="s">
        <v>675</v>
      </c>
      <c r="B297" s="59" t="s">
        <v>676</v>
      </c>
      <c r="C297" s="206">
        <v>0</v>
      </c>
      <c r="D297" s="74">
        <v>2014.8426299999999</v>
      </c>
      <c r="E297" s="100">
        <v>355.56046999999995</v>
      </c>
      <c r="F297" s="100">
        <v>0</v>
      </c>
      <c r="G297" s="100">
        <v>0</v>
      </c>
      <c r="H297" s="218">
        <v>2014.8426299999999</v>
      </c>
      <c r="I297" s="218">
        <v>355.56046999999995</v>
      </c>
      <c r="J297" s="100">
        <v>0</v>
      </c>
      <c r="K297" s="100">
        <v>0</v>
      </c>
      <c r="L297" s="100">
        <v>2014.8426299999999</v>
      </c>
      <c r="M297" s="100">
        <v>355.56046999999995</v>
      </c>
      <c r="N297" s="100">
        <v>0</v>
      </c>
      <c r="O297" s="210"/>
      <c r="P297" s="162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219" t="s">
        <v>956</v>
      </c>
      <c r="AC297" s="87" t="s">
        <v>917</v>
      </c>
      <c r="AD297" s="42"/>
      <c r="AE297" s="42"/>
      <c r="AF297" s="42"/>
    </row>
    <row r="298" spans="1:32" s="152" customFormat="1" ht="51.75" customHeight="1" x14ac:dyDescent="0.25">
      <c r="A298" s="185" t="s">
        <v>677</v>
      </c>
      <c r="B298" s="59" t="s">
        <v>678</v>
      </c>
      <c r="C298" s="206">
        <v>0</v>
      </c>
      <c r="D298" s="74">
        <v>1385.7449999999999</v>
      </c>
      <c r="E298" s="100">
        <v>250.28100000000001</v>
      </c>
      <c r="F298" s="100">
        <v>0</v>
      </c>
      <c r="G298" s="100">
        <v>0</v>
      </c>
      <c r="H298" s="218">
        <v>1385.7449999999999</v>
      </c>
      <c r="I298" s="218">
        <v>250.28100000000001</v>
      </c>
      <c r="J298" s="100">
        <v>0</v>
      </c>
      <c r="K298" s="100">
        <v>0</v>
      </c>
      <c r="L298" s="100">
        <v>1385.7449999999999</v>
      </c>
      <c r="M298" s="100">
        <v>250.28100000000001</v>
      </c>
      <c r="N298" s="100">
        <v>0</v>
      </c>
      <c r="O298" s="210"/>
      <c r="P298" s="162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219" t="s">
        <v>956</v>
      </c>
      <c r="AC298" s="87" t="s">
        <v>917</v>
      </c>
      <c r="AD298" s="42"/>
      <c r="AE298" s="42"/>
      <c r="AF298" s="42"/>
    </row>
    <row r="299" spans="1:32" s="152" customFormat="1" ht="51.75" customHeight="1" x14ac:dyDescent="0.25">
      <c r="A299" s="185" t="s">
        <v>679</v>
      </c>
      <c r="B299" s="59" t="s">
        <v>680</v>
      </c>
      <c r="C299" s="206">
        <v>0</v>
      </c>
      <c r="D299" s="74">
        <v>2338.3997300000001</v>
      </c>
      <c r="E299" s="100">
        <v>289.01570000000004</v>
      </c>
      <c r="F299" s="100">
        <v>0</v>
      </c>
      <c r="G299" s="100">
        <v>0</v>
      </c>
      <c r="H299" s="218">
        <v>1624.8595700000001</v>
      </c>
      <c r="I299" s="218">
        <v>200.82535000000001</v>
      </c>
      <c r="J299" s="100">
        <v>0</v>
      </c>
      <c r="K299" s="100">
        <v>0</v>
      </c>
      <c r="L299" s="100">
        <v>1624.8595700000001</v>
      </c>
      <c r="M299" s="100">
        <v>200.82535000000001</v>
      </c>
      <c r="N299" s="100">
        <v>0</v>
      </c>
      <c r="O299" s="210"/>
      <c r="P299" s="162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219" t="s">
        <v>956</v>
      </c>
      <c r="AC299" s="87" t="s">
        <v>972</v>
      </c>
      <c r="AD299" s="42"/>
      <c r="AE299" s="42"/>
      <c r="AF299" s="42"/>
    </row>
    <row r="300" spans="1:32" s="152" customFormat="1" ht="51.75" customHeight="1" x14ac:dyDescent="0.25">
      <c r="A300" s="185" t="s">
        <v>681</v>
      </c>
      <c r="B300" s="59" t="s">
        <v>682</v>
      </c>
      <c r="C300" s="206">
        <v>0</v>
      </c>
      <c r="D300" s="74">
        <v>1803.4921399999998</v>
      </c>
      <c r="E300" s="100">
        <v>293.59174000000002</v>
      </c>
      <c r="F300" s="100">
        <v>0</v>
      </c>
      <c r="G300" s="100">
        <v>0</v>
      </c>
      <c r="H300" s="218">
        <v>1295.3655800000001</v>
      </c>
      <c r="I300" s="218">
        <v>210.87345999999999</v>
      </c>
      <c r="J300" s="100">
        <v>0</v>
      </c>
      <c r="K300" s="100">
        <v>0</v>
      </c>
      <c r="L300" s="100">
        <v>1295.3655800000001</v>
      </c>
      <c r="M300" s="100">
        <v>210.87345999999999</v>
      </c>
      <c r="N300" s="100">
        <v>0</v>
      </c>
      <c r="O300" s="210"/>
      <c r="P300" s="162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219" t="s">
        <v>956</v>
      </c>
      <c r="AC300" s="87" t="s">
        <v>973</v>
      </c>
      <c r="AD300" s="42"/>
      <c r="AE300" s="42"/>
      <c r="AF300" s="42"/>
    </row>
    <row r="301" spans="1:32" s="152" customFormat="1" ht="71.25" customHeight="1" x14ac:dyDescent="0.25">
      <c r="A301" s="185" t="s">
        <v>683</v>
      </c>
      <c r="B301" s="59" t="s">
        <v>660</v>
      </c>
      <c r="C301" s="206">
        <v>0</v>
      </c>
      <c r="D301" s="74">
        <v>0</v>
      </c>
      <c r="E301" s="100">
        <v>0</v>
      </c>
      <c r="F301" s="100">
        <v>0</v>
      </c>
      <c r="G301" s="100">
        <v>0</v>
      </c>
      <c r="H301" s="218">
        <v>0</v>
      </c>
      <c r="I301" s="218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210"/>
      <c r="P301" s="162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219"/>
      <c r="AC301" s="87"/>
      <c r="AD301" s="42"/>
      <c r="AE301" s="42"/>
      <c r="AF301" s="42"/>
    </row>
    <row r="302" spans="1:32" s="152" customFormat="1" ht="68.25" customHeight="1" x14ac:dyDescent="0.25">
      <c r="A302" s="183" t="s">
        <v>502</v>
      </c>
      <c r="B302" s="33" t="s">
        <v>503</v>
      </c>
      <c r="C302" s="216">
        <v>0</v>
      </c>
      <c r="D302" s="34">
        <v>400000</v>
      </c>
      <c r="E302" s="220">
        <v>0</v>
      </c>
      <c r="F302" s="220"/>
      <c r="G302" s="220">
        <v>0</v>
      </c>
      <c r="H302" s="220">
        <v>370904.88274999999</v>
      </c>
      <c r="I302" s="221">
        <v>0</v>
      </c>
      <c r="J302" s="221"/>
      <c r="K302" s="221">
        <v>0</v>
      </c>
      <c r="L302" s="220">
        <v>370904.88274999999</v>
      </c>
      <c r="M302" s="220">
        <v>0</v>
      </c>
      <c r="N302" s="220"/>
      <c r="O302" s="222"/>
      <c r="P302" s="223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5" t="s">
        <v>974</v>
      </c>
      <c r="AC302" s="193"/>
      <c r="AD302" s="42"/>
      <c r="AE302" s="42"/>
      <c r="AF302" s="42"/>
    </row>
    <row r="303" spans="1:32" s="152" customFormat="1" ht="177.75" customHeight="1" x14ac:dyDescent="0.25">
      <c r="A303" s="33" t="s">
        <v>504</v>
      </c>
      <c r="B303" s="33" t="s">
        <v>38</v>
      </c>
      <c r="C303" s="216">
        <v>0</v>
      </c>
      <c r="D303" s="226">
        <v>46818.51021</v>
      </c>
      <c r="E303" s="226">
        <v>0</v>
      </c>
      <c r="F303" s="226">
        <v>0</v>
      </c>
      <c r="G303" s="226">
        <v>0</v>
      </c>
      <c r="H303" s="226">
        <v>46818.51021</v>
      </c>
      <c r="I303" s="226">
        <v>0</v>
      </c>
      <c r="J303" s="226">
        <v>0</v>
      </c>
      <c r="K303" s="226">
        <v>0</v>
      </c>
      <c r="L303" s="226">
        <v>19510.689999999999</v>
      </c>
      <c r="M303" s="226">
        <v>0</v>
      </c>
      <c r="N303" s="226">
        <v>0</v>
      </c>
      <c r="O303" s="33" t="s">
        <v>594</v>
      </c>
      <c r="P303" s="227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9" t="s">
        <v>975</v>
      </c>
      <c r="AC303" s="33" t="s">
        <v>910</v>
      </c>
      <c r="AD303" s="42"/>
      <c r="AE303" s="42"/>
      <c r="AF303" s="42"/>
    </row>
    <row r="304" spans="1:32" s="152" customFormat="1" ht="96.75" customHeight="1" x14ac:dyDescent="0.25">
      <c r="A304" s="33" t="s">
        <v>505</v>
      </c>
      <c r="B304" s="33" t="s">
        <v>36</v>
      </c>
      <c r="C304" s="216">
        <v>0</v>
      </c>
      <c r="D304" s="226">
        <v>501750.84400000004</v>
      </c>
      <c r="E304" s="226">
        <v>0</v>
      </c>
      <c r="F304" s="226">
        <v>0</v>
      </c>
      <c r="G304" s="226">
        <v>0</v>
      </c>
      <c r="H304" s="226">
        <v>501750.84400000004</v>
      </c>
      <c r="I304" s="226">
        <v>0</v>
      </c>
      <c r="J304" s="226">
        <v>5037.6400000000003</v>
      </c>
      <c r="K304" s="226">
        <v>0</v>
      </c>
      <c r="L304" s="226">
        <v>193147.77999999997</v>
      </c>
      <c r="M304" s="226">
        <v>0</v>
      </c>
      <c r="N304" s="226">
        <v>0</v>
      </c>
      <c r="O304" s="33"/>
      <c r="P304" s="227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9"/>
      <c r="AC304" s="33"/>
      <c r="AD304" s="42"/>
      <c r="AE304" s="42"/>
      <c r="AF304" s="42"/>
    </row>
    <row r="305" spans="1:32" s="152" customFormat="1" ht="62.25" customHeight="1" x14ac:dyDescent="0.25">
      <c r="A305" s="64" t="s">
        <v>599</v>
      </c>
      <c r="B305" s="64" t="s">
        <v>984</v>
      </c>
      <c r="C305" s="69">
        <v>0</v>
      </c>
      <c r="D305" s="69">
        <v>23113.341840000001</v>
      </c>
      <c r="E305" s="69">
        <v>0</v>
      </c>
      <c r="F305" s="69">
        <v>0</v>
      </c>
      <c r="G305" s="69">
        <v>0</v>
      </c>
      <c r="H305" s="69">
        <v>23113.341840000001</v>
      </c>
      <c r="I305" s="69">
        <v>0</v>
      </c>
      <c r="J305" s="69">
        <v>0</v>
      </c>
      <c r="K305" s="69">
        <v>0</v>
      </c>
      <c r="L305" s="69">
        <v>21754</v>
      </c>
      <c r="M305" s="69">
        <v>0</v>
      </c>
      <c r="N305" s="69">
        <v>0</v>
      </c>
      <c r="O305" s="64"/>
      <c r="P305" s="162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66" t="s">
        <v>994</v>
      </c>
      <c r="AC305" s="64" t="s">
        <v>895</v>
      </c>
      <c r="AD305" s="42"/>
      <c r="AE305" s="42"/>
      <c r="AF305" s="42"/>
    </row>
    <row r="306" spans="1:32" s="152" customFormat="1" ht="62.25" customHeight="1" x14ac:dyDescent="0.25">
      <c r="A306" s="64" t="s">
        <v>600</v>
      </c>
      <c r="B306" s="64" t="s">
        <v>985</v>
      </c>
      <c r="C306" s="69">
        <v>0</v>
      </c>
      <c r="D306" s="69">
        <v>23368.164659999999</v>
      </c>
      <c r="E306" s="69">
        <v>0</v>
      </c>
      <c r="F306" s="69">
        <v>0</v>
      </c>
      <c r="G306" s="69">
        <v>0</v>
      </c>
      <c r="H306" s="69">
        <v>23368.164659999999</v>
      </c>
      <c r="I306" s="69">
        <v>0</v>
      </c>
      <c r="J306" s="69">
        <v>0</v>
      </c>
      <c r="K306" s="69">
        <v>0</v>
      </c>
      <c r="L306" s="69">
        <v>18870.62</v>
      </c>
      <c r="M306" s="69">
        <v>0</v>
      </c>
      <c r="N306" s="69">
        <v>0</v>
      </c>
      <c r="O306" s="64"/>
      <c r="P306" s="162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66" t="s">
        <v>995</v>
      </c>
      <c r="AC306" s="64" t="s">
        <v>895</v>
      </c>
      <c r="AD306" s="42"/>
      <c r="AE306" s="42"/>
      <c r="AF306" s="42"/>
    </row>
    <row r="307" spans="1:32" s="152" customFormat="1" ht="62.25" customHeight="1" x14ac:dyDescent="0.25">
      <c r="A307" s="64" t="s">
        <v>601</v>
      </c>
      <c r="B307" s="64" t="s">
        <v>595</v>
      </c>
      <c r="C307" s="69">
        <v>0</v>
      </c>
      <c r="D307" s="69">
        <v>38909.924550000003</v>
      </c>
      <c r="E307" s="69">
        <v>0</v>
      </c>
      <c r="F307" s="69">
        <v>0</v>
      </c>
      <c r="G307" s="69">
        <v>0</v>
      </c>
      <c r="H307" s="69">
        <v>38909.924550000003</v>
      </c>
      <c r="I307" s="69">
        <v>0</v>
      </c>
      <c r="J307" s="69">
        <v>0</v>
      </c>
      <c r="K307" s="69">
        <v>0</v>
      </c>
      <c r="L307" s="69">
        <v>38909.919999999998</v>
      </c>
      <c r="M307" s="69">
        <v>0</v>
      </c>
      <c r="N307" s="69">
        <v>0</v>
      </c>
      <c r="O307" s="64"/>
      <c r="P307" s="162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66" t="s">
        <v>996</v>
      </c>
      <c r="AC307" s="64" t="s">
        <v>895</v>
      </c>
      <c r="AD307" s="42"/>
      <c r="AE307" s="42"/>
      <c r="AF307" s="42"/>
    </row>
    <row r="308" spans="1:32" s="152" customFormat="1" ht="70.5" customHeight="1" x14ac:dyDescent="0.25">
      <c r="A308" s="64" t="s">
        <v>602</v>
      </c>
      <c r="B308" s="64" t="s">
        <v>656</v>
      </c>
      <c r="C308" s="69">
        <v>0</v>
      </c>
      <c r="D308" s="69">
        <v>56397.292350000003</v>
      </c>
      <c r="E308" s="69">
        <v>0</v>
      </c>
      <c r="F308" s="69">
        <v>0</v>
      </c>
      <c r="G308" s="69">
        <v>0</v>
      </c>
      <c r="H308" s="69">
        <v>56397.292350000003</v>
      </c>
      <c r="I308" s="69">
        <v>0</v>
      </c>
      <c r="J308" s="69">
        <v>0</v>
      </c>
      <c r="K308" s="69">
        <v>0</v>
      </c>
      <c r="L308" s="69">
        <v>56397.29</v>
      </c>
      <c r="M308" s="69">
        <v>0</v>
      </c>
      <c r="N308" s="69">
        <v>0</v>
      </c>
      <c r="O308" s="64"/>
      <c r="P308" s="162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66" t="s">
        <v>997</v>
      </c>
      <c r="AC308" s="64" t="s">
        <v>895</v>
      </c>
      <c r="AD308" s="42"/>
      <c r="AE308" s="42"/>
      <c r="AF308" s="42"/>
    </row>
    <row r="309" spans="1:32" s="152" customFormat="1" ht="62.25" customHeight="1" x14ac:dyDescent="0.25">
      <c r="A309" s="64" t="s">
        <v>603</v>
      </c>
      <c r="B309" s="64" t="s">
        <v>596</v>
      </c>
      <c r="C309" s="69">
        <v>0</v>
      </c>
      <c r="D309" s="69">
        <v>39620.669520000003</v>
      </c>
      <c r="E309" s="69">
        <v>0</v>
      </c>
      <c r="F309" s="69">
        <v>0</v>
      </c>
      <c r="G309" s="69">
        <v>0</v>
      </c>
      <c r="H309" s="69">
        <v>39620.669520000003</v>
      </c>
      <c r="I309" s="69">
        <v>0</v>
      </c>
      <c r="J309" s="69">
        <v>0</v>
      </c>
      <c r="K309" s="69">
        <v>0</v>
      </c>
      <c r="L309" s="69">
        <v>38952.69</v>
      </c>
      <c r="M309" s="69">
        <v>0</v>
      </c>
      <c r="N309" s="69">
        <v>0</v>
      </c>
      <c r="O309" s="64"/>
      <c r="P309" s="162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66" t="s">
        <v>998</v>
      </c>
      <c r="AC309" s="64" t="s">
        <v>895</v>
      </c>
      <c r="AD309" s="42"/>
      <c r="AE309" s="42"/>
      <c r="AF309" s="42"/>
    </row>
    <row r="310" spans="1:32" s="152" customFormat="1" ht="71.25" customHeight="1" x14ac:dyDescent="0.25">
      <c r="A310" s="64" t="s">
        <v>604</v>
      </c>
      <c r="B310" s="64" t="s">
        <v>657</v>
      </c>
      <c r="C310" s="69">
        <v>0</v>
      </c>
      <c r="D310" s="69">
        <v>5106.8610799999997</v>
      </c>
      <c r="E310" s="69">
        <v>0</v>
      </c>
      <c r="F310" s="69">
        <v>0</v>
      </c>
      <c r="G310" s="69">
        <v>0</v>
      </c>
      <c r="H310" s="69">
        <v>5106.8610799999997</v>
      </c>
      <c r="I310" s="69">
        <v>0</v>
      </c>
      <c r="J310" s="69">
        <v>0</v>
      </c>
      <c r="K310" s="69">
        <v>0</v>
      </c>
      <c r="L310" s="69">
        <v>5106.8599999999997</v>
      </c>
      <c r="M310" s="69">
        <v>0</v>
      </c>
      <c r="N310" s="69">
        <v>0</v>
      </c>
      <c r="O310" s="64"/>
      <c r="P310" s="162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66" t="s">
        <v>999</v>
      </c>
      <c r="AC310" s="64" t="s">
        <v>895</v>
      </c>
      <c r="AD310" s="42"/>
      <c r="AE310" s="42"/>
      <c r="AF310" s="42"/>
    </row>
    <row r="311" spans="1:32" s="152" customFormat="1" ht="71.25" customHeight="1" x14ac:dyDescent="0.25">
      <c r="A311" s="64" t="s">
        <v>659</v>
      </c>
      <c r="B311" s="64" t="s">
        <v>658</v>
      </c>
      <c r="C311" s="69">
        <v>0</v>
      </c>
      <c r="D311" s="69">
        <v>13500</v>
      </c>
      <c r="E311" s="69">
        <v>0</v>
      </c>
      <c r="F311" s="69">
        <v>0</v>
      </c>
      <c r="G311" s="69">
        <v>0</v>
      </c>
      <c r="H311" s="69">
        <v>13500</v>
      </c>
      <c r="I311" s="69">
        <v>0</v>
      </c>
      <c r="J311" s="69">
        <v>0</v>
      </c>
      <c r="K311" s="69">
        <v>0</v>
      </c>
      <c r="L311" s="69">
        <v>13156.4</v>
      </c>
      <c r="M311" s="69">
        <v>0</v>
      </c>
      <c r="N311" s="69">
        <v>0</v>
      </c>
      <c r="O311" s="64"/>
      <c r="P311" s="162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66" t="s">
        <v>1000</v>
      </c>
      <c r="AC311" s="64" t="s">
        <v>895</v>
      </c>
      <c r="AD311" s="42"/>
      <c r="AE311" s="42"/>
      <c r="AF311" s="42"/>
    </row>
    <row r="312" spans="1:32" s="152" customFormat="1" ht="71.25" customHeight="1" x14ac:dyDescent="0.25">
      <c r="A312" s="64" t="s">
        <v>976</v>
      </c>
      <c r="B312" s="64" t="s">
        <v>986</v>
      </c>
      <c r="C312" s="69">
        <v>0</v>
      </c>
      <c r="D312" s="69">
        <v>41315.910000000003</v>
      </c>
      <c r="E312" s="69">
        <v>0</v>
      </c>
      <c r="F312" s="69">
        <v>0</v>
      </c>
      <c r="G312" s="69">
        <v>0</v>
      </c>
      <c r="H312" s="69">
        <v>41315.910000000003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4"/>
      <c r="P312" s="162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66" t="s">
        <v>1001</v>
      </c>
      <c r="AC312" s="64" t="s">
        <v>910</v>
      </c>
      <c r="AD312" s="42"/>
      <c r="AE312" s="42"/>
      <c r="AF312" s="42"/>
    </row>
    <row r="313" spans="1:32" s="152" customFormat="1" ht="71.25" customHeight="1" x14ac:dyDescent="0.25">
      <c r="A313" s="64" t="s">
        <v>977</v>
      </c>
      <c r="B313" s="64" t="s">
        <v>987</v>
      </c>
      <c r="C313" s="69">
        <v>0</v>
      </c>
      <c r="D313" s="69">
        <v>21150.596649999999</v>
      </c>
      <c r="E313" s="69">
        <v>0</v>
      </c>
      <c r="F313" s="69">
        <v>0</v>
      </c>
      <c r="G313" s="69">
        <v>0</v>
      </c>
      <c r="H313" s="69">
        <v>21150.596649999999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4"/>
      <c r="P313" s="162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66" t="s">
        <v>1002</v>
      </c>
      <c r="AC313" s="64" t="s">
        <v>910</v>
      </c>
      <c r="AD313" s="42"/>
      <c r="AE313" s="42"/>
      <c r="AF313" s="42"/>
    </row>
    <row r="314" spans="1:32" s="152" customFormat="1" ht="71.25" customHeight="1" x14ac:dyDescent="0.25">
      <c r="A314" s="64" t="s">
        <v>978</v>
      </c>
      <c r="B314" s="64" t="s">
        <v>988</v>
      </c>
      <c r="C314" s="69">
        <v>0</v>
      </c>
      <c r="D314" s="69">
        <v>56584.73</v>
      </c>
      <c r="E314" s="69">
        <v>0</v>
      </c>
      <c r="F314" s="69">
        <v>0</v>
      </c>
      <c r="G314" s="69">
        <v>0</v>
      </c>
      <c r="H314" s="69">
        <v>56584.73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4"/>
      <c r="P314" s="162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66" t="s">
        <v>1003</v>
      </c>
      <c r="AC314" s="64" t="s">
        <v>910</v>
      </c>
      <c r="AD314" s="42"/>
      <c r="AE314" s="42"/>
      <c r="AF314" s="42"/>
    </row>
    <row r="315" spans="1:32" s="152" customFormat="1" ht="71.25" customHeight="1" x14ac:dyDescent="0.25">
      <c r="A315" s="64" t="s">
        <v>979</v>
      </c>
      <c r="B315" s="64" t="s">
        <v>989</v>
      </c>
      <c r="C315" s="69">
        <v>0</v>
      </c>
      <c r="D315" s="69">
        <v>59111.61</v>
      </c>
      <c r="E315" s="69">
        <v>0</v>
      </c>
      <c r="F315" s="69">
        <v>0</v>
      </c>
      <c r="G315" s="69">
        <v>0</v>
      </c>
      <c r="H315" s="69">
        <v>59111.61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4"/>
      <c r="P315" s="162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66" t="s">
        <v>1004</v>
      </c>
      <c r="AC315" s="64" t="s">
        <v>910</v>
      </c>
      <c r="AD315" s="42"/>
      <c r="AE315" s="42"/>
      <c r="AF315" s="42"/>
    </row>
    <row r="316" spans="1:32" s="152" customFormat="1" ht="71.25" customHeight="1" x14ac:dyDescent="0.25">
      <c r="A316" s="64" t="s">
        <v>980</v>
      </c>
      <c r="B316" s="64" t="s">
        <v>990</v>
      </c>
      <c r="C316" s="69">
        <v>0</v>
      </c>
      <c r="D316" s="69">
        <v>80629.009999999995</v>
      </c>
      <c r="E316" s="69">
        <v>0</v>
      </c>
      <c r="F316" s="69">
        <v>0</v>
      </c>
      <c r="G316" s="69">
        <v>0</v>
      </c>
      <c r="H316" s="69">
        <v>80629.009999999995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4"/>
      <c r="P316" s="162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66" t="s">
        <v>1005</v>
      </c>
      <c r="AC316" s="64" t="s">
        <v>910</v>
      </c>
      <c r="AD316" s="42"/>
      <c r="AE316" s="42"/>
      <c r="AF316" s="42"/>
    </row>
    <row r="317" spans="1:32" s="152" customFormat="1" ht="71.25" customHeight="1" x14ac:dyDescent="0.25">
      <c r="A317" s="64" t="s">
        <v>981</v>
      </c>
      <c r="B317" s="64" t="s">
        <v>991</v>
      </c>
      <c r="C317" s="69">
        <v>0</v>
      </c>
      <c r="D317" s="69">
        <v>13470.700199999999</v>
      </c>
      <c r="E317" s="69">
        <v>0</v>
      </c>
      <c r="F317" s="69">
        <v>0</v>
      </c>
      <c r="G317" s="69">
        <v>0</v>
      </c>
      <c r="H317" s="69">
        <v>13470.700199999999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4"/>
      <c r="P317" s="162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66" t="s">
        <v>1006</v>
      </c>
      <c r="AC317" s="64" t="s">
        <v>910</v>
      </c>
      <c r="AD317" s="42"/>
      <c r="AE317" s="42"/>
      <c r="AF317" s="42"/>
    </row>
    <row r="318" spans="1:32" s="152" customFormat="1" ht="71.25" customHeight="1" x14ac:dyDescent="0.25">
      <c r="A318" s="64" t="s">
        <v>982</v>
      </c>
      <c r="B318" s="64" t="s">
        <v>992</v>
      </c>
      <c r="C318" s="69">
        <v>0</v>
      </c>
      <c r="D318" s="69">
        <v>10168.33315</v>
      </c>
      <c r="E318" s="69">
        <v>0</v>
      </c>
      <c r="F318" s="69">
        <v>0</v>
      </c>
      <c r="G318" s="69">
        <v>0</v>
      </c>
      <c r="H318" s="69">
        <v>10168.33315</v>
      </c>
      <c r="I318" s="69">
        <v>0</v>
      </c>
      <c r="J318" s="69">
        <v>5037.6400000000003</v>
      </c>
      <c r="K318" s="69"/>
      <c r="L318" s="69">
        <v>0</v>
      </c>
      <c r="M318" s="69">
        <v>0</v>
      </c>
      <c r="N318" s="69">
        <v>0</v>
      </c>
      <c r="O318" s="64"/>
      <c r="P318" s="162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66" t="s">
        <v>1007</v>
      </c>
      <c r="AC318" s="64" t="s">
        <v>910</v>
      </c>
      <c r="AD318" s="42"/>
      <c r="AE318" s="42"/>
      <c r="AF318" s="42"/>
    </row>
    <row r="319" spans="1:32" s="152" customFormat="1" ht="62.25" customHeight="1" x14ac:dyDescent="0.25">
      <c r="A319" s="64" t="s">
        <v>983</v>
      </c>
      <c r="B319" s="64" t="s">
        <v>993</v>
      </c>
      <c r="C319" s="69">
        <v>0</v>
      </c>
      <c r="D319" s="69">
        <v>19303.7</v>
      </c>
      <c r="E319" s="69">
        <v>0</v>
      </c>
      <c r="F319" s="69">
        <v>0</v>
      </c>
      <c r="G319" s="69">
        <v>0</v>
      </c>
      <c r="H319" s="230">
        <v>19303.7</v>
      </c>
      <c r="I319" s="69">
        <v>0</v>
      </c>
      <c r="J319" s="69">
        <v>0</v>
      </c>
      <c r="K319" s="69">
        <v>0</v>
      </c>
      <c r="L319" s="230">
        <v>0</v>
      </c>
      <c r="M319" s="69">
        <v>0</v>
      </c>
      <c r="N319" s="69">
        <v>0</v>
      </c>
      <c r="O319" s="64"/>
      <c r="P319" s="162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66" t="s">
        <v>1008</v>
      </c>
      <c r="AC319" s="64" t="s">
        <v>910</v>
      </c>
      <c r="AD319" s="42"/>
      <c r="AE319" s="42"/>
      <c r="AF319" s="42"/>
    </row>
    <row r="320" spans="1:32" s="152" customFormat="1" ht="63.6" customHeight="1" x14ac:dyDescent="0.25">
      <c r="A320" s="33" t="s">
        <v>506</v>
      </c>
      <c r="B320" s="33" t="s">
        <v>507</v>
      </c>
      <c r="C320" s="70">
        <v>0</v>
      </c>
      <c r="D320" s="70">
        <v>1247964.3899999999</v>
      </c>
      <c r="E320" s="70">
        <v>0</v>
      </c>
      <c r="F320" s="70">
        <v>0</v>
      </c>
      <c r="G320" s="70">
        <v>0</v>
      </c>
      <c r="H320" s="231">
        <v>1247964.3899999999</v>
      </c>
      <c r="I320" s="70">
        <v>0</v>
      </c>
      <c r="J320" s="70">
        <v>0</v>
      </c>
      <c r="K320" s="70">
        <v>0</v>
      </c>
      <c r="L320" s="231">
        <v>1247964.3899999999</v>
      </c>
      <c r="M320" s="70">
        <v>0</v>
      </c>
      <c r="N320" s="70">
        <v>0</v>
      </c>
      <c r="O320" s="33" t="s">
        <v>597</v>
      </c>
      <c r="P320" s="227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9" t="s">
        <v>1009</v>
      </c>
      <c r="AC320" s="33" t="s">
        <v>895</v>
      </c>
      <c r="AD320" s="42"/>
      <c r="AE320" s="42"/>
      <c r="AF320" s="42"/>
    </row>
    <row r="321" spans="1:32" s="152" customFormat="1" ht="102" customHeight="1" x14ac:dyDescent="0.25">
      <c r="A321" s="33" t="s">
        <v>508</v>
      </c>
      <c r="B321" s="33" t="s">
        <v>509</v>
      </c>
      <c r="C321" s="70">
        <v>0</v>
      </c>
      <c r="D321" s="232">
        <v>46345.77</v>
      </c>
      <c r="E321" s="70">
        <v>0</v>
      </c>
      <c r="F321" s="70">
        <v>0</v>
      </c>
      <c r="G321" s="70">
        <v>0</v>
      </c>
      <c r="H321" s="233">
        <v>46345.77</v>
      </c>
      <c r="I321" s="70">
        <v>0</v>
      </c>
      <c r="J321" s="70">
        <v>0</v>
      </c>
      <c r="K321" s="70">
        <v>0</v>
      </c>
      <c r="L321" s="233">
        <v>46345.77</v>
      </c>
      <c r="M321" s="70">
        <v>0</v>
      </c>
      <c r="N321" s="70">
        <v>0</v>
      </c>
      <c r="O321" s="33" t="s">
        <v>873</v>
      </c>
      <c r="P321" s="227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9" t="s">
        <v>1010</v>
      </c>
      <c r="AC321" s="33" t="s">
        <v>895</v>
      </c>
      <c r="AD321" s="42"/>
      <c r="AE321" s="42"/>
      <c r="AF321" s="42"/>
    </row>
    <row r="322" spans="1:32" s="152" customFormat="1" ht="159" customHeight="1" x14ac:dyDescent="0.25">
      <c r="A322" s="33" t="s">
        <v>510</v>
      </c>
      <c r="B322" s="33" t="s">
        <v>511</v>
      </c>
      <c r="C322" s="70">
        <v>0</v>
      </c>
      <c r="D322" s="70">
        <v>21500</v>
      </c>
      <c r="E322" s="70">
        <v>0</v>
      </c>
      <c r="F322" s="70">
        <v>0</v>
      </c>
      <c r="G322" s="70">
        <v>0</v>
      </c>
      <c r="H322" s="70">
        <v>21500</v>
      </c>
      <c r="I322" s="70">
        <v>0</v>
      </c>
      <c r="J322" s="70">
        <v>0</v>
      </c>
      <c r="K322" s="70">
        <v>0</v>
      </c>
      <c r="L322" s="70">
        <v>5826.16</v>
      </c>
      <c r="M322" s="70">
        <v>0</v>
      </c>
      <c r="N322" s="70">
        <v>0</v>
      </c>
      <c r="O322" s="33" t="s">
        <v>598</v>
      </c>
      <c r="P322" s="227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  <c r="AA322" s="228"/>
      <c r="AB322" s="229" t="s">
        <v>1011</v>
      </c>
      <c r="AC322" s="33" t="s">
        <v>910</v>
      </c>
      <c r="AD322" s="42"/>
      <c r="AE322" s="42"/>
      <c r="AF322" s="42"/>
    </row>
    <row r="323" spans="1:32" s="152" customFormat="1" ht="159" customHeight="1" x14ac:dyDescent="0.25">
      <c r="A323" s="234" t="s">
        <v>1013</v>
      </c>
      <c r="B323" s="234" t="s">
        <v>1012</v>
      </c>
      <c r="C323" s="235">
        <v>0</v>
      </c>
      <c r="D323" s="235">
        <v>408600.94</v>
      </c>
      <c r="E323" s="235">
        <v>0</v>
      </c>
      <c r="F323" s="235">
        <v>102150.82</v>
      </c>
      <c r="G323" s="235">
        <v>0</v>
      </c>
      <c r="H323" s="235">
        <v>408600.94</v>
      </c>
      <c r="I323" s="235">
        <v>0</v>
      </c>
      <c r="J323" s="235">
        <v>102150.82</v>
      </c>
      <c r="K323" s="235">
        <v>0</v>
      </c>
      <c r="L323" s="235">
        <v>0</v>
      </c>
      <c r="M323" s="235">
        <v>0</v>
      </c>
      <c r="N323" s="235">
        <v>0</v>
      </c>
      <c r="O323" s="234"/>
      <c r="P323" s="236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37"/>
      <c r="AC323" s="234"/>
      <c r="AD323" s="42"/>
      <c r="AE323" s="42"/>
      <c r="AF323" s="42"/>
    </row>
    <row r="324" spans="1:32" s="152" customFormat="1" ht="159" customHeight="1" x14ac:dyDescent="0.25">
      <c r="A324" s="64" t="s">
        <v>1016</v>
      </c>
      <c r="B324" s="64" t="s">
        <v>1014</v>
      </c>
      <c r="C324" s="69"/>
      <c r="D324" s="69">
        <v>82579.28</v>
      </c>
      <c r="E324" s="69">
        <v>0</v>
      </c>
      <c r="F324" s="69">
        <v>20644.82</v>
      </c>
      <c r="G324" s="69">
        <v>0</v>
      </c>
      <c r="H324" s="69">
        <v>82579.28</v>
      </c>
      <c r="I324" s="69">
        <v>0</v>
      </c>
      <c r="J324" s="69">
        <v>20644.82</v>
      </c>
      <c r="K324" s="69">
        <v>0</v>
      </c>
      <c r="L324" s="69">
        <v>0</v>
      </c>
      <c r="M324" s="69">
        <v>0</v>
      </c>
      <c r="N324" s="69">
        <v>0</v>
      </c>
      <c r="O324" s="64"/>
      <c r="P324" s="87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64" t="s">
        <v>1020</v>
      </c>
      <c r="AC324" s="64" t="s">
        <v>910</v>
      </c>
      <c r="AD324" s="42"/>
      <c r="AE324" s="42"/>
      <c r="AF324" s="42"/>
    </row>
    <row r="325" spans="1:32" s="152" customFormat="1" ht="159" customHeight="1" x14ac:dyDescent="0.25">
      <c r="A325" s="64" t="s">
        <v>1017</v>
      </c>
      <c r="B325" s="64" t="s">
        <v>1015</v>
      </c>
      <c r="C325" s="69"/>
      <c r="D325" s="69">
        <v>89409.8</v>
      </c>
      <c r="E325" s="69">
        <v>0</v>
      </c>
      <c r="F325" s="69">
        <v>22352.45</v>
      </c>
      <c r="G325" s="69">
        <v>0</v>
      </c>
      <c r="H325" s="69">
        <v>89409.8</v>
      </c>
      <c r="I325" s="69">
        <v>0</v>
      </c>
      <c r="J325" s="69">
        <v>22352.45</v>
      </c>
      <c r="K325" s="69">
        <v>0</v>
      </c>
      <c r="L325" s="69">
        <v>0</v>
      </c>
      <c r="M325" s="69">
        <v>0</v>
      </c>
      <c r="N325" s="69">
        <v>0</v>
      </c>
      <c r="O325" s="64"/>
      <c r="P325" s="87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64" t="s">
        <v>1021</v>
      </c>
      <c r="AC325" s="64" t="s">
        <v>910</v>
      </c>
      <c r="AD325" s="42"/>
      <c r="AE325" s="42"/>
      <c r="AF325" s="42"/>
    </row>
    <row r="326" spans="1:32" s="152" customFormat="1" ht="159" customHeight="1" x14ac:dyDescent="0.25">
      <c r="A326" s="64" t="s">
        <v>1018</v>
      </c>
      <c r="B326" s="64" t="s">
        <v>1019</v>
      </c>
      <c r="C326" s="69"/>
      <c r="D326" s="69">
        <v>236611.86</v>
      </c>
      <c r="E326" s="69">
        <v>0</v>
      </c>
      <c r="F326" s="69">
        <v>59153.55</v>
      </c>
      <c r="G326" s="69">
        <v>0</v>
      </c>
      <c r="H326" s="69">
        <v>236611.86</v>
      </c>
      <c r="I326" s="69">
        <v>0</v>
      </c>
      <c r="J326" s="69">
        <v>59153.55</v>
      </c>
      <c r="K326" s="69">
        <v>0</v>
      </c>
      <c r="L326" s="69">
        <v>0</v>
      </c>
      <c r="M326" s="69">
        <v>0</v>
      </c>
      <c r="N326" s="69">
        <v>0</v>
      </c>
      <c r="O326" s="64"/>
      <c r="P326" s="87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64" t="s">
        <v>1022</v>
      </c>
      <c r="AC326" s="64" t="s">
        <v>910</v>
      </c>
      <c r="AD326" s="42"/>
      <c r="AE326" s="42"/>
      <c r="AF326" s="42"/>
    </row>
    <row r="327" spans="1:32" s="152" customFormat="1" ht="103.5" customHeight="1" x14ac:dyDescent="0.25">
      <c r="A327" s="186" t="s">
        <v>512</v>
      </c>
      <c r="B327" s="187" t="s">
        <v>513</v>
      </c>
      <c r="C327" s="238">
        <f>SUM(C328+C329+C332+C338+C341)</f>
        <v>0</v>
      </c>
      <c r="D327" s="238">
        <f>SUM(D328+D329+D332+D338+D341)</f>
        <v>99527.302850000007</v>
      </c>
      <c r="E327" s="238">
        <f>SUM(E328+E329+E332+E338+E341)</f>
        <v>5590.6106300000001</v>
      </c>
      <c r="F327" s="238">
        <f>SUM(F328+F329+F332+F338+F341)</f>
        <v>0</v>
      </c>
      <c r="G327" s="238">
        <v>0</v>
      </c>
      <c r="H327" s="238">
        <f>SUM(H328+H329+H332+H338+H341)</f>
        <v>86592.906310000006</v>
      </c>
      <c r="I327" s="238">
        <f>SUM(I328+I329+I332+I338+I341)</f>
        <v>3844.8535999999995</v>
      </c>
      <c r="J327" s="238">
        <v>0</v>
      </c>
      <c r="K327" s="238">
        <v>0</v>
      </c>
      <c r="L327" s="238">
        <f>SUM(L328+L329+L332+L338+L341)</f>
        <v>86798.817819999997</v>
      </c>
      <c r="M327" s="238">
        <f>SUM(M328+M329+M332+M338+M341)</f>
        <v>3971.8876299999997</v>
      </c>
      <c r="N327" s="238">
        <v>0</v>
      </c>
      <c r="O327" s="239"/>
      <c r="P327" s="240"/>
      <c r="Q327" s="241"/>
      <c r="R327" s="241"/>
      <c r="S327" s="241"/>
      <c r="T327" s="241"/>
      <c r="U327" s="241"/>
      <c r="V327" s="241"/>
      <c r="W327" s="241"/>
      <c r="X327" s="241"/>
      <c r="Y327" s="241"/>
      <c r="Z327" s="241"/>
      <c r="AA327" s="241"/>
      <c r="AB327" s="242" t="s">
        <v>1024</v>
      </c>
      <c r="AC327" s="243"/>
      <c r="AD327" s="42"/>
      <c r="AE327" s="42"/>
      <c r="AF327" s="42"/>
    </row>
    <row r="328" spans="1:32" s="152" customFormat="1" ht="71.25" customHeight="1" x14ac:dyDescent="0.25">
      <c r="A328" s="188" t="s">
        <v>514</v>
      </c>
      <c r="B328" s="189" t="s">
        <v>515</v>
      </c>
      <c r="C328" s="216">
        <v>0</v>
      </c>
      <c r="D328" s="34">
        <v>53604.6</v>
      </c>
      <c r="E328" s="220">
        <v>0</v>
      </c>
      <c r="F328" s="220">
        <v>0</v>
      </c>
      <c r="G328" s="220">
        <v>0</v>
      </c>
      <c r="H328" s="220">
        <v>52057.561350000004</v>
      </c>
      <c r="I328" s="220">
        <v>0</v>
      </c>
      <c r="J328" s="220">
        <v>0</v>
      </c>
      <c r="K328" s="220">
        <v>0</v>
      </c>
      <c r="L328" s="220">
        <v>52057.561350000004</v>
      </c>
      <c r="M328" s="34">
        <v>0</v>
      </c>
      <c r="N328" s="34">
        <v>0</v>
      </c>
      <c r="O328" s="244"/>
      <c r="P328" s="227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45" t="s">
        <v>1025</v>
      </c>
      <c r="AC328" s="246" t="s">
        <v>895</v>
      </c>
      <c r="AD328" s="184"/>
      <c r="AE328" s="42"/>
      <c r="AF328" s="42"/>
    </row>
    <row r="329" spans="1:32" s="152" customFormat="1" ht="90.75" customHeight="1" x14ac:dyDescent="0.25">
      <c r="A329" s="188" t="s">
        <v>516</v>
      </c>
      <c r="B329" s="189" t="s">
        <v>517</v>
      </c>
      <c r="C329" s="216">
        <v>0</v>
      </c>
      <c r="D329" s="34">
        <v>3985</v>
      </c>
      <c r="E329" s="220">
        <v>0</v>
      </c>
      <c r="F329" s="220">
        <v>0</v>
      </c>
      <c r="G329" s="220">
        <v>0</v>
      </c>
      <c r="H329" s="34">
        <v>3984.96</v>
      </c>
      <c r="I329" s="220">
        <v>0</v>
      </c>
      <c r="J329" s="220">
        <v>0</v>
      </c>
      <c r="K329" s="220">
        <v>0</v>
      </c>
      <c r="L329" s="34">
        <v>3984.96</v>
      </c>
      <c r="M329" s="220">
        <v>0</v>
      </c>
      <c r="N329" s="220">
        <v>0</v>
      </c>
      <c r="O329" s="244"/>
      <c r="P329" s="227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45"/>
      <c r="AC329" s="246" t="s">
        <v>895</v>
      </c>
      <c r="AD329" s="42"/>
      <c r="AE329" s="42"/>
      <c r="AF329" s="42"/>
    </row>
    <row r="330" spans="1:32" s="152" customFormat="1" ht="116.25" customHeight="1" x14ac:dyDescent="0.25">
      <c r="A330" s="190" t="s">
        <v>518</v>
      </c>
      <c r="B330" s="99" t="s">
        <v>519</v>
      </c>
      <c r="C330" s="206">
        <v>0</v>
      </c>
      <c r="D330" s="74">
        <v>61</v>
      </c>
      <c r="E330" s="100">
        <v>0</v>
      </c>
      <c r="F330" s="100">
        <v>0</v>
      </c>
      <c r="G330" s="100">
        <v>0</v>
      </c>
      <c r="H330" s="100">
        <v>60.96</v>
      </c>
      <c r="I330" s="100">
        <v>0</v>
      </c>
      <c r="J330" s="100">
        <v>0</v>
      </c>
      <c r="K330" s="100">
        <v>0</v>
      </c>
      <c r="L330" s="100">
        <v>60.96</v>
      </c>
      <c r="M330" s="74">
        <v>0</v>
      </c>
      <c r="N330" s="74">
        <v>0</v>
      </c>
      <c r="O330" s="210"/>
      <c r="P330" s="162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214" t="s">
        <v>1026</v>
      </c>
      <c r="AC330" s="215" t="s">
        <v>1027</v>
      </c>
      <c r="AD330" s="42"/>
      <c r="AE330" s="42"/>
      <c r="AF330" s="42"/>
    </row>
    <row r="331" spans="1:32" s="152" customFormat="1" ht="79.5" customHeight="1" x14ac:dyDescent="0.25">
      <c r="A331" s="190" t="s">
        <v>520</v>
      </c>
      <c r="B331" s="99" t="s">
        <v>521</v>
      </c>
      <c r="C331" s="206">
        <v>0</v>
      </c>
      <c r="D331" s="74">
        <v>3924</v>
      </c>
      <c r="E331" s="100">
        <v>0</v>
      </c>
      <c r="F331" s="100">
        <v>0</v>
      </c>
      <c r="G331" s="100">
        <v>0</v>
      </c>
      <c r="H331" s="100">
        <v>3924</v>
      </c>
      <c r="I331" s="100">
        <v>0</v>
      </c>
      <c r="J331" s="100">
        <v>0</v>
      </c>
      <c r="K331" s="100">
        <v>0</v>
      </c>
      <c r="L331" s="100">
        <v>3924</v>
      </c>
      <c r="M331" s="74">
        <v>0</v>
      </c>
      <c r="N331" s="74">
        <v>0</v>
      </c>
      <c r="O331" s="210"/>
      <c r="P331" s="162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176" t="s">
        <v>1028</v>
      </c>
      <c r="AC331" s="177" t="s">
        <v>1029</v>
      </c>
      <c r="AD331" s="42"/>
      <c r="AE331" s="42"/>
      <c r="AF331" s="42"/>
    </row>
    <row r="332" spans="1:32" s="152" customFormat="1" ht="79.5" customHeight="1" x14ac:dyDescent="0.25">
      <c r="A332" s="188" t="s">
        <v>522</v>
      </c>
      <c r="B332" s="189" t="s">
        <v>694</v>
      </c>
      <c r="C332" s="216">
        <v>0</v>
      </c>
      <c r="D332" s="34">
        <v>17800</v>
      </c>
      <c r="E332" s="100">
        <v>2316.31</v>
      </c>
      <c r="F332" s="220">
        <v>0</v>
      </c>
      <c r="G332" s="220">
        <v>0</v>
      </c>
      <c r="H332" s="220">
        <v>16351.93886</v>
      </c>
      <c r="I332" s="220">
        <v>2127.8741399999999</v>
      </c>
      <c r="J332" s="220">
        <v>0</v>
      </c>
      <c r="K332" s="220">
        <v>0</v>
      </c>
      <c r="L332" s="220">
        <v>16351.93886</v>
      </c>
      <c r="M332" s="34">
        <v>2127.8741399999999</v>
      </c>
      <c r="N332" s="34">
        <v>0</v>
      </c>
      <c r="O332" s="244"/>
      <c r="P332" s="227"/>
      <c r="Q332" s="228"/>
      <c r="R332" s="228"/>
      <c r="S332" s="228"/>
      <c r="T332" s="228"/>
      <c r="U332" s="228"/>
      <c r="V332" s="228"/>
      <c r="W332" s="228"/>
      <c r="X332" s="228"/>
      <c r="Y332" s="228" t="s">
        <v>1030</v>
      </c>
      <c r="Z332" s="228" t="s">
        <v>1031</v>
      </c>
      <c r="AA332" s="228"/>
      <c r="AB332" s="225" t="s">
        <v>1030</v>
      </c>
      <c r="AC332" s="193" t="s">
        <v>1031</v>
      </c>
      <c r="AD332" s="42"/>
      <c r="AE332" s="42"/>
      <c r="AF332" s="42"/>
    </row>
    <row r="333" spans="1:32" s="152" customFormat="1" ht="79.5" customHeight="1" x14ac:dyDescent="0.25">
      <c r="A333" s="190" t="s">
        <v>1032</v>
      </c>
      <c r="B333" s="99" t="s">
        <v>1037</v>
      </c>
      <c r="C333" s="206">
        <v>0</v>
      </c>
      <c r="D333" s="74">
        <v>17800</v>
      </c>
      <c r="E333" s="100">
        <v>2316.31</v>
      </c>
      <c r="F333" s="100">
        <v>0</v>
      </c>
      <c r="G333" s="100">
        <v>0</v>
      </c>
      <c r="H333" s="100">
        <v>16351.93886</v>
      </c>
      <c r="I333" s="100">
        <v>2127.8741399999999</v>
      </c>
      <c r="J333" s="100">
        <v>0</v>
      </c>
      <c r="K333" s="100">
        <v>0</v>
      </c>
      <c r="L333" s="100">
        <v>16351.93886</v>
      </c>
      <c r="M333" s="74">
        <v>2127.8741399999999</v>
      </c>
      <c r="N333" s="74">
        <v>0</v>
      </c>
      <c r="O333" s="210"/>
      <c r="P333" s="167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176" t="s">
        <v>1042</v>
      </c>
      <c r="AC333" s="177" t="s">
        <v>885</v>
      </c>
      <c r="AD333" s="42"/>
      <c r="AE333" s="42"/>
      <c r="AF333" s="42"/>
    </row>
    <row r="334" spans="1:32" s="152" customFormat="1" ht="79.5" hidden="1" customHeight="1" x14ac:dyDescent="0.25">
      <c r="A334" s="267" t="s">
        <v>1033</v>
      </c>
      <c r="B334" s="268" t="s">
        <v>1038</v>
      </c>
      <c r="C334" s="269">
        <v>0</v>
      </c>
      <c r="D334" s="270">
        <v>1950</v>
      </c>
      <c r="E334" s="271">
        <v>192.858</v>
      </c>
      <c r="F334" s="271">
        <v>0</v>
      </c>
      <c r="G334" s="271">
        <v>0</v>
      </c>
      <c r="H334" s="271">
        <v>0</v>
      </c>
      <c r="I334" s="271">
        <v>0</v>
      </c>
      <c r="J334" s="271">
        <v>0</v>
      </c>
      <c r="K334" s="271">
        <v>0</v>
      </c>
      <c r="L334" s="271">
        <v>0</v>
      </c>
      <c r="M334" s="270">
        <v>0</v>
      </c>
      <c r="N334" s="270">
        <v>0</v>
      </c>
      <c r="O334" s="210"/>
      <c r="P334" s="167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176" t="s">
        <v>1043</v>
      </c>
      <c r="AC334" s="177" t="s">
        <v>1044</v>
      </c>
      <c r="AD334" s="42"/>
      <c r="AE334" s="42"/>
      <c r="AF334" s="42"/>
    </row>
    <row r="335" spans="1:32" s="152" customFormat="1" ht="79.5" hidden="1" customHeight="1" x14ac:dyDescent="0.25">
      <c r="A335" s="267" t="s">
        <v>1034</v>
      </c>
      <c r="B335" s="268" t="s">
        <v>1039</v>
      </c>
      <c r="C335" s="269">
        <v>0</v>
      </c>
      <c r="D335" s="270">
        <v>15605.384599999999</v>
      </c>
      <c r="E335" s="271">
        <v>1928.7554</v>
      </c>
      <c r="F335" s="271">
        <v>0</v>
      </c>
      <c r="G335" s="271">
        <v>0</v>
      </c>
      <c r="H335" s="271">
        <v>0</v>
      </c>
      <c r="I335" s="271">
        <v>0</v>
      </c>
      <c r="J335" s="271">
        <v>0</v>
      </c>
      <c r="K335" s="271">
        <v>0</v>
      </c>
      <c r="L335" s="271">
        <v>0</v>
      </c>
      <c r="M335" s="270">
        <v>0</v>
      </c>
      <c r="N335" s="270">
        <v>0</v>
      </c>
      <c r="O335" s="210"/>
      <c r="P335" s="167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176" t="s">
        <v>1045</v>
      </c>
      <c r="AC335" s="177" t="s">
        <v>1044</v>
      </c>
      <c r="AD335" s="42"/>
      <c r="AE335" s="42"/>
      <c r="AF335" s="42"/>
    </row>
    <row r="336" spans="1:32" s="152" customFormat="1" ht="79.5" hidden="1" customHeight="1" x14ac:dyDescent="0.25">
      <c r="A336" s="267" t="s">
        <v>1035</v>
      </c>
      <c r="B336" s="268" t="s">
        <v>1040</v>
      </c>
      <c r="C336" s="269">
        <v>0</v>
      </c>
      <c r="D336" s="270">
        <v>26700</v>
      </c>
      <c r="E336" s="271">
        <v>3300</v>
      </c>
      <c r="F336" s="271">
        <v>0</v>
      </c>
      <c r="G336" s="271">
        <v>0</v>
      </c>
      <c r="H336" s="271">
        <v>0</v>
      </c>
      <c r="I336" s="271">
        <v>0</v>
      </c>
      <c r="J336" s="271">
        <v>0</v>
      </c>
      <c r="K336" s="271">
        <v>0</v>
      </c>
      <c r="L336" s="271">
        <v>0</v>
      </c>
      <c r="M336" s="270">
        <v>0</v>
      </c>
      <c r="N336" s="270">
        <v>0</v>
      </c>
      <c r="O336" s="210"/>
      <c r="P336" s="167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176" t="s">
        <v>1046</v>
      </c>
      <c r="AC336" s="177" t="s">
        <v>1044</v>
      </c>
      <c r="AD336" s="42"/>
      <c r="AE336" s="42"/>
      <c r="AF336" s="42"/>
    </row>
    <row r="337" spans="1:32" s="152" customFormat="1" ht="79.5" hidden="1" customHeight="1" x14ac:dyDescent="0.25">
      <c r="A337" s="267" t="s">
        <v>1036</v>
      </c>
      <c r="B337" s="268" t="s">
        <v>1041</v>
      </c>
      <c r="C337" s="269">
        <v>0</v>
      </c>
      <c r="D337" s="270">
        <v>2529.8000000000002</v>
      </c>
      <c r="E337" s="271">
        <v>250.2</v>
      </c>
      <c r="F337" s="271">
        <v>0</v>
      </c>
      <c r="G337" s="271">
        <v>0</v>
      </c>
      <c r="H337" s="271">
        <v>0</v>
      </c>
      <c r="I337" s="271">
        <v>0</v>
      </c>
      <c r="J337" s="271">
        <v>0</v>
      </c>
      <c r="K337" s="271">
        <v>0</v>
      </c>
      <c r="L337" s="271">
        <v>0</v>
      </c>
      <c r="M337" s="270">
        <v>0</v>
      </c>
      <c r="N337" s="270">
        <v>0</v>
      </c>
      <c r="O337" s="210"/>
      <c r="P337" s="167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176" t="s">
        <v>1047</v>
      </c>
      <c r="AC337" s="177" t="s">
        <v>1044</v>
      </c>
      <c r="AD337" s="42"/>
      <c r="AE337" s="42"/>
      <c r="AF337" s="42"/>
    </row>
    <row r="338" spans="1:32" s="152" customFormat="1" ht="90.6" customHeight="1" x14ac:dyDescent="0.25">
      <c r="A338" s="188" t="s">
        <v>695</v>
      </c>
      <c r="B338" s="33" t="s">
        <v>523</v>
      </c>
      <c r="C338" s="216">
        <v>0</v>
      </c>
      <c r="D338" s="34">
        <v>15779.7</v>
      </c>
      <c r="E338" s="34">
        <v>1955.588</v>
      </c>
      <c r="F338" s="34">
        <v>0</v>
      </c>
      <c r="G338" s="34">
        <v>0</v>
      </c>
      <c r="H338" s="34">
        <v>6085.6293800000003</v>
      </c>
      <c r="I338" s="34">
        <v>529.18516999999997</v>
      </c>
      <c r="J338" s="34">
        <v>0</v>
      </c>
      <c r="K338" s="34">
        <v>0</v>
      </c>
      <c r="L338" s="34">
        <v>6085.6293800000003</v>
      </c>
      <c r="M338" s="34">
        <v>529.18516999999997</v>
      </c>
      <c r="N338" s="34">
        <v>0</v>
      </c>
      <c r="O338" s="34">
        <f t="shared" ref="O338:AA338" si="15">SUM(O339:O341)</f>
        <v>0</v>
      </c>
      <c r="P338" s="34">
        <f t="shared" si="15"/>
        <v>0</v>
      </c>
      <c r="Q338" s="34">
        <f t="shared" si="15"/>
        <v>0</v>
      </c>
      <c r="R338" s="34">
        <f t="shared" si="15"/>
        <v>0</v>
      </c>
      <c r="S338" s="34">
        <f t="shared" si="15"/>
        <v>0</v>
      </c>
      <c r="T338" s="34">
        <f t="shared" si="15"/>
        <v>0</v>
      </c>
      <c r="U338" s="34">
        <f t="shared" si="15"/>
        <v>0</v>
      </c>
      <c r="V338" s="34">
        <f t="shared" si="15"/>
        <v>0</v>
      </c>
      <c r="W338" s="34">
        <f t="shared" si="15"/>
        <v>0</v>
      </c>
      <c r="X338" s="34">
        <f t="shared" si="15"/>
        <v>0</v>
      </c>
      <c r="Y338" s="34">
        <f t="shared" si="15"/>
        <v>0</v>
      </c>
      <c r="Z338" s="34">
        <f t="shared" si="15"/>
        <v>0</v>
      </c>
      <c r="AA338" s="34">
        <f t="shared" si="15"/>
        <v>0</v>
      </c>
      <c r="AB338" s="229" t="s">
        <v>1048</v>
      </c>
      <c r="AC338" s="33" t="s">
        <v>891</v>
      </c>
      <c r="AD338" s="42"/>
      <c r="AE338" s="42"/>
      <c r="AF338" s="42"/>
    </row>
    <row r="339" spans="1:32" s="152" customFormat="1" ht="81" customHeight="1" x14ac:dyDescent="0.25">
      <c r="A339" s="191" t="s">
        <v>696</v>
      </c>
      <c r="B339" s="177" t="s">
        <v>1049</v>
      </c>
      <c r="C339" s="206">
        <v>0</v>
      </c>
      <c r="D339" s="74">
        <v>6440</v>
      </c>
      <c r="E339" s="100">
        <v>560</v>
      </c>
      <c r="F339" s="100">
        <v>0</v>
      </c>
      <c r="G339" s="100">
        <v>0</v>
      </c>
      <c r="H339" s="100">
        <v>6085.6293800000003</v>
      </c>
      <c r="I339" s="100">
        <v>529.18516999999997</v>
      </c>
      <c r="J339" s="100">
        <v>0</v>
      </c>
      <c r="K339" s="100">
        <v>0</v>
      </c>
      <c r="L339" s="100">
        <v>6085.6293800000003</v>
      </c>
      <c r="M339" s="74">
        <v>529.18516999999997</v>
      </c>
      <c r="N339" s="74">
        <v>0</v>
      </c>
      <c r="O339" s="210"/>
      <c r="P339" s="162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73" t="s">
        <v>1051</v>
      </c>
      <c r="AC339" s="59" t="s">
        <v>895</v>
      </c>
      <c r="AD339" s="156"/>
      <c r="AE339" s="42"/>
      <c r="AF339" s="42"/>
    </row>
    <row r="340" spans="1:32" s="152" customFormat="1" ht="74.25" customHeight="1" x14ac:dyDescent="0.25">
      <c r="A340" s="191" t="s">
        <v>697</v>
      </c>
      <c r="B340" s="177" t="s">
        <v>1050</v>
      </c>
      <c r="C340" s="206">
        <v>0</v>
      </c>
      <c r="D340" s="74">
        <v>9339.7000000000007</v>
      </c>
      <c r="E340" s="100">
        <v>1395.588</v>
      </c>
      <c r="F340" s="100">
        <v>0</v>
      </c>
      <c r="G340" s="100">
        <v>0</v>
      </c>
      <c r="H340" s="100">
        <v>0</v>
      </c>
      <c r="I340" s="100">
        <v>0</v>
      </c>
      <c r="J340" s="100">
        <v>0</v>
      </c>
      <c r="K340" s="100">
        <v>0</v>
      </c>
      <c r="L340" s="100">
        <v>0</v>
      </c>
      <c r="M340" s="74">
        <v>0</v>
      </c>
      <c r="N340" s="74">
        <v>0</v>
      </c>
      <c r="O340" s="210"/>
      <c r="P340" s="162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73" t="s">
        <v>1052</v>
      </c>
      <c r="AC340" s="59" t="s">
        <v>1044</v>
      </c>
      <c r="AD340" s="42"/>
      <c r="AE340" s="42"/>
      <c r="AF340" s="42"/>
    </row>
    <row r="341" spans="1:32" s="152" customFormat="1" ht="90.75" customHeight="1" x14ac:dyDescent="0.25">
      <c r="A341" s="192" t="s">
        <v>698</v>
      </c>
      <c r="B341" s="193" t="s">
        <v>1053</v>
      </c>
      <c r="C341" s="216">
        <v>0</v>
      </c>
      <c r="D341" s="247">
        <v>8358.0028499999989</v>
      </c>
      <c r="E341" s="220">
        <v>1318.71263</v>
      </c>
      <c r="F341" s="220">
        <v>0</v>
      </c>
      <c r="G341" s="220">
        <v>0</v>
      </c>
      <c r="H341" s="220">
        <v>8112.8167199999998</v>
      </c>
      <c r="I341" s="220">
        <v>1187.79429</v>
      </c>
      <c r="J341" s="220">
        <v>0</v>
      </c>
      <c r="K341" s="220">
        <v>0</v>
      </c>
      <c r="L341" s="272">
        <v>8318.7282300000006</v>
      </c>
      <c r="M341" s="273">
        <v>1314.8283200000001</v>
      </c>
      <c r="N341" s="34">
        <v>0</v>
      </c>
      <c r="O341" s="244"/>
      <c r="P341" s="227"/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  <c r="AA341" s="228"/>
      <c r="AB341" s="78" t="s">
        <v>1054</v>
      </c>
      <c r="AC341" s="248" t="s">
        <v>895</v>
      </c>
      <c r="AD341" s="42"/>
      <c r="AE341" s="42"/>
      <c r="AF341" s="42"/>
    </row>
    <row r="342" spans="1:32" s="152" customFormat="1" ht="81.95" customHeight="1" x14ac:dyDescent="0.25">
      <c r="A342" s="191" t="s">
        <v>1062</v>
      </c>
      <c r="B342" s="64" t="s">
        <v>1055</v>
      </c>
      <c r="C342" s="206">
        <v>0</v>
      </c>
      <c r="D342" s="206">
        <v>330.04426000000001</v>
      </c>
      <c r="E342" s="211">
        <v>32.641739999999999</v>
      </c>
      <c r="F342" s="100">
        <v>0</v>
      </c>
      <c r="G342" s="100">
        <v>0</v>
      </c>
      <c r="H342" s="100">
        <v>330.04426000000001</v>
      </c>
      <c r="I342" s="100">
        <v>32.641739999999999</v>
      </c>
      <c r="J342" s="100">
        <v>0</v>
      </c>
      <c r="K342" s="100">
        <v>0</v>
      </c>
      <c r="L342" s="100">
        <v>330.04426000000001</v>
      </c>
      <c r="M342" s="74">
        <v>32.641739999999999</v>
      </c>
      <c r="N342" s="74">
        <v>0</v>
      </c>
      <c r="O342" s="210"/>
      <c r="P342" s="162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249" t="s">
        <v>1058</v>
      </c>
      <c r="AC342" s="250" t="s">
        <v>895</v>
      </c>
      <c r="AD342" s="42"/>
      <c r="AE342" s="42"/>
      <c r="AF342" s="42"/>
    </row>
    <row r="343" spans="1:32" s="152" customFormat="1" ht="81.95" customHeight="1" x14ac:dyDescent="0.25">
      <c r="A343" s="191" t="s">
        <v>1063</v>
      </c>
      <c r="B343" s="64" t="s">
        <v>699</v>
      </c>
      <c r="C343" s="206">
        <v>0</v>
      </c>
      <c r="D343" s="206">
        <v>4208.8612499999999</v>
      </c>
      <c r="E343" s="211">
        <v>801.68786</v>
      </c>
      <c r="F343" s="100">
        <v>0</v>
      </c>
      <c r="G343" s="100">
        <v>0</v>
      </c>
      <c r="H343" s="100">
        <v>4208.8612499999999</v>
      </c>
      <c r="I343" s="100">
        <v>801.68786</v>
      </c>
      <c r="J343" s="100">
        <v>0</v>
      </c>
      <c r="K343" s="100">
        <v>0</v>
      </c>
      <c r="L343" s="100">
        <v>4208.8612499999999</v>
      </c>
      <c r="M343" s="74">
        <v>801.68786</v>
      </c>
      <c r="N343" s="74">
        <v>0</v>
      </c>
      <c r="O343" s="210"/>
      <c r="P343" s="162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249" t="s">
        <v>1059</v>
      </c>
      <c r="AC343" s="250" t="s">
        <v>895</v>
      </c>
      <c r="AD343" s="42"/>
      <c r="AE343" s="42"/>
      <c r="AF343" s="42"/>
    </row>
    <row r="344" spans="1:32" s="152" customFormat="1" ht="81.95" customHeight="1" x14ac:dyDescent="0.25">
      <c r="A344" s="191" t="s">
        <v>1064</v>
      </c>
      <c r="B344" s="64" t="s">
        <v>1056</v>
      </c>
      <c r="C344" s="206">
        <v>0</v>
      </c>
      <c r="D344" s="206">
        <v>3613.1858299999999</v>
      </c>
      <c r="E344" s="211">
        <v>357.34899999999999</v>
      </c>
      <c r="F344" s="100">
        <v>0</v>
      </c>
      <c r="G344" s="100">
        <v>0</v>
      </c>
      <c r="H344" s="100">
        <v>3573.9112100000002</v>
      </c>
      <c r="I344" s="100">
        <v>353.46469000000002</v>
      </c>
      <c r="J344" s="100">
        <v>0</v>
      </c>
      <c r="K344" s="100">
        <v>0</v>
      </c>
      <c r="L344" s="100">
        <v>3573.9112100000002</v>
      </c>
      <c r="M344" s="74">
        <v>353.46469000000002</v>
      </c>
      <c r="N344" s="74">
        <v>0</v>
      </c>
      <c r="O344" s="210"/>
      <c r="P344" s="162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249" t="s">
        <v>1060</v>
      </c>
      <c r="AC344" s="250" t="s">
        <v>895</v>
      </c>
      <c r="AD344" s="42"/>
      <c r="AE344" s="42"/>
      <c r="AF344" s="42"/>
    </row>
    <row r="345" spans="1:32" s="152" customFormat="1" ht="81.95" customHeight="1" x14ac:dyDescent="0.25">
      <c r="A345" s="191" t="s">
        <v>1065</v>
      </c>
      <c r="B345" s="64" t="s">
        <v>1057</v>
      </c>
      <c r="C345" s="206">
        <v>0</v>
      </c>
      <c r="D345" s="206">
        <v>205.91150999999999</v>
      </c>
      <c r="E345" s="211">
        <v>127.03403</v>
      </c>
      <c r="F345" s="100">
        <v>0</v>
      </c>
      <c r="G345" s="100">
        <v>0</v>
      </c>
      <c r="H345" s="100">
        <v>0</v>
      </c>
      <c r="I345" s="100">
        <v>0</v>
      </c>
      <c r="J345" s="100">
        <v>0</v>
      </c>
      <c r="K345" s="100">
        <v>0</v>
      </c>
      <c r="L345" s="274">
        <v>205.91150999999999</v>
      </c>
      <c r="M345" s="275">
        <v>127.03403</v>
      </c>
      <c r="N345" s="74">
        <v>0</v>
      </c>
      <c r="O345" s="210"/>
      <c r="P345" s="162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249" t="s">
        <v>1061</v>
      </c>
      <c r="AC345" s="250" t="s">
        <v>891</v>
      </c>
      <c r="AD345" s="42" t="s">
        <v>1072</v>
      </c>
      <c r="AE345" s="42"/>
      <c r="AF345" s="42"/>
    </row>
    <row r="346" spans="1:32" s="152" customFormat="1" ht="56.25" customHeight="1" x14ac:dyDescent="0.25">
      <c r="A346" s="183" t="s">
        <v>861</v>
      </c>
      <c r="B346" s="33" t="s">
        <v>524</v>
      </c>
      <c r="C346" s="251">
        <f>SUM(C347:C349)</f>
        <v>0</v>
      </c>
      <c r="D346" s="251">
        <f t="shared" ref="D346:N346" si="16">SUM(D347:D349)</f>
        <v>4442.5029999999997</v>
      </c>
      <c r="E346" s="252">
        <f t="shared" si="16"/>
        <v>0</v>
      </c>
      <c r="F346" s="252">
        <f t="shared" si="16"/>
        <v>0</v>
      </c>
      <c r="G346" s="252">
        <f t="shared" si="16"/>
        <v>0</v>
      </c>
      <c r="H346" s="252">
        <f t="shared" si="16"/>
        <v>683.46199999999999</v>
      </c>
      <c r="I346" s="252">
        <f t="shared" si="16"/>
        <v>0</v>
      </c>
      <c r="J346" s="252">
        <f t="shared" si="16"/>
        <v>0</v>
      </c>
      <c r="K346" s="252">
        <f t="shared" si="16"/>
        <v>0</v>
      </c>
      <c r="L346" s="252">
        <f t="shared" si="16"/>
        <v>683.46199999999999</v>
      </c>
      <c r="M346" s="252">
        <f t="shared" si="16"/>
        <v>0</v>
      </c>
      <c r="N346" s="252">
        <f t="shared" si="16"/>
        <v>0</v>
      </c>
      <c r="O346" s="253"/>
      <c r="P346" s="254"/>
      <c r="Q346" s="241"/>
      <c r="R346" s="241"/>
      <c r="S346" s="241"/>
      <c r="T346" s="241"/>
      <c r="U346" s="241"/>
      <c r="V346" s="241"/>
      <c r="W346" s="241"/>
      <c r="X346" s="241"/>
      <c r="Y346" s="241"/>
      <c r="Z346" s="241"/>
      <c r="AA346" s="241"/>
      <c r="AB346" s="255"/>
      <c r="AC346" s="215"/>
      <c r="AD346" s="42"/>
      <c r="AE346" s="42"/>
      <c r="AF346" s="42"/>
    </row>
    <row r="347" spans="1:32" s="152" customFormat="1" ht="40.5" customHeight="1" x14ac:dyDescent="0.25">
      <c r="A347" s="185" t="s">
        <v>862</v>
      </c>
      <c r="B347" s="64" t="s">
        <v>605</v>
      </c>
      <c r="C347" s="206">
        <v>0</v>
      </c>
      <c r="D347" s="74">
        <v>0</v>
      </c>
      <c r="E347" s="100">
        <v>0</v>
      </c>
      <c r="F347" s="100">
        <v>0</v>
      </c>
      <c r="G347" s="100">
        <v>0</v>
      </c>
      <c r="H347" s="100">
        <v>0</v>
      </c>
      <c r="I347" s="100">
        <v>0</v>
      </c>
      <c r="J347" s="100">
        <v>0</v>
      </c>
      <c r="K347" s="100">
        <v>0</v>
      </c>
      <c r="L347" s="100">
        <v>0</v>
      </c>
      <c r="M347" s="100">
        <v>0</v>
      </c>
      <c r="N347" s="100">
        <v>0</v>
      </c>
      <c r="O347" s="210"/>
      <c r="P347" s="162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214" t="s">
        <v>1066</v>
      </c>
      <c r="AC347" s="215"/>
      <c r="AD347" s="42"/>
      <c r="AE347" s="42"/>
      <c r="AF347" s="42"/>
    </row>
    <row r="348" spans="1:32" s="152" customFormat="1" ht="39.75" customHeight="1" x14ac:dyDescent="0.25">
      <c r="A348" s="185" t="s">
        <v>864</v>
      </c>
      <c r="B348" s="64" t="s">
        <v>35</v>
      </c>
      <c r="C348" s="206">
        <v>0</v>
      </c>
      <c r="D348" s="74">
        <v>0</v>
      </c>
      <c r="E348" s="100">
        <v>0</v>
      </c>
      <c r="F348" s="100">
        <v>0</v>
      </c>
      <c r="G348" s="100">
        <v>0</v>
      </c>
      <c r="H348" s="100">
        <v>0</v>
      </c>
      <c r="I348" s="100">
        <v>0</v>
      </c>
      <c r="J348" s="100">
        <v>0</v>
      </c>
      <c r="K348" s="100">
        <v>0</v>
      </c>
      <c r="L348" s="100">
        <v>0</v>
      </c>
      <c r="M348" s="100">
        <v>0</v>
      </c>
      <c r="N348" s="100">
        <v>0</v>
      </c>
      <c r="O348" s="210"/>
      <c r="P348" s="162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214" t="s">
        <v>1066</v>
      </c>
      <c r="AC348" s="215"/>
      <c r="AD348" s="42"/>
      <c r="AE348" s="42"/>
      <c r="AF348" s="42"/>
    </row>
    <row r="349" spans="1:32" s="152" customFormat="1" ht="54.75" customHeight="1" x14ac:dyDescent="0.25">
      <c r="A349" s="185" t="s">
        <v>865</v>
      </c>
      <c r="B349" s="64" t="s">
        <v>525</v>
      </c>
      <c r="C349" s="206">
        <v>0</v>
      </c>
      <c r="D349" s="256">
        <v>4442.5029999999997</v>
      </c>
      <c r="E349" s="100">
        <v>0</v>
      </c>
      <c r="F349" s="100">
        <v>0</v>
      </c>
      <c r="G349" s="100">
        <v>0</v>
      </c>
      <c r="H349" s="100">
        <v>683.46199999999999</v>
      </c>
      <c r="I349" s="100">
        <v>0</v>
      </c>
      <c r="J349" s="100">
        <v>0</v>
      </c>
      <c r="K349" s="100">
        <v>0</v>
      </c>
      <c r="L349" s="100">
        <v>683.46199999999999</v>
      </c>
      <c r="M349" s="100">
        <v>0</v>
      </c>
      <c r="N349" s="100">
        <v>0</v>
      </c>
      <c r="O349" s="210"/>
      <c r="P349" s="162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214"/>
      <c r="AC349" s="215"/>
      <c r="AD349" s="42"/>
      <c r="AE349" s="42"/>
      <c r="AF349" s="42"/>
    </row>
    <row r="350" spans="1:32" s="152" customFormat="1" ht="92.45" customHeight="1" x14ac:dyDescent="0.25">
      <c r="A350" s="183" t="s">
        <v>526</v>
      </c>
      <c r="B350" s="33" t="s">
        <v>527</v>
      </c>
      <c r="C350" s="257">
        <f>SUM(C351+C352+C354)</f>
        <v>0</v>
      </c>
      <c r="D350" s="257">
        <f>SUM(D351+D352+D354)</f>
        <v>20946.472559999998</v>
      </c>
      <c r="E350" s="257">
        <f>SUM(E351+E352+E354)</f>
        <v>961.8</v>
      </c>
      <c r="F350" s="257">
        <v>0</v>
      </c>
      <c r="G350" s="257">
        <v>0</v>
      </c>
      <c r="H350" s="257">
        <f>SUM(H351+H352+H354)</f>
        <v>20946.472559999998</v>
      </c>
      <c r="I350" s="257">
        <f>SUM(I351+I352+I354)</f>
        <v>961.8</v>
      </c>
      <c r="J350" s="257">
        <v>0</v>
      </c>
      <c r="K350" s="257">
        <v>0</v>
      </c>
      <c r="L350" s="257">
        <f>SUM(L351+L352+L354)</f>
        <v>20946.472559999998</v>
      </c>
      <c r="M350" s="257">
        <f>SUM(M351+M352+M354)</f>
        <v>961.8</v>
      </c>
      <c r="N350" s="257">
        <v>0</v>
      </c>
      <c r="O350" s="258"/>
      <c r="P350" s="254"/>
      <c r="Q350" s="241"/>
      <c r="R350" s="241"/>
      <c r="S350" s="241"/>
      <c r="T350" s="241"/>
      <c r="U350" s="241"/>
      <c r="V350" s="241"/>
      <c r="W350" s="241"/>
      <c r="X350" s="241"/>
      <c r="Y350" s="241"/>
      <c r="Z350" s="241"/>
      <c r="AA350" s="241"/>
      <c r="AB350" s="259"/>
      <c r="AC350" s="64"/>
      <c r="AD350" s="42"/>
      <c r="AE350" s="42"/>
      <c r="AF350" s="42"/>
    </row>
    <row r="351" spans="1:32" s="152" customFormat="1" ht="98.1" customHeight="1" x14ac:dyDescent="0.25">
      <c r="A351" s="185" t="s">
        <v>528</v>
      </c>
      <c r="B351" s="64" t="s">
        <v>39</v>
      </c>
      <c r="C351" s="69">
        <v>0</v>
      </c>
      <c r="D351" s="69">
        <v>19390</v>
      </c>
      <c r="E351" s="69"/>
      <c r="F351" s="69"/>
      <c r="G351" s="69"/>
      <c r="H351" s="230">
        <v>19390</v>
      </c>
      <c r="I351" s="230"/>
      <c r="J351" s="69"/>
      <c r="K351" s="69"/>
      <c r="L351" s="230">
        <v>19390</v>
      </c>
      <c r="M351" s="230"/>
      <c r="N351" s="69"/>
      <c r="O351" s="64" t="s">
        <v>606</v>
      </c>
      <c r="P351" s="162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66" t="s">
        <v>1067</v>
      </c>
      <c r="AC351" s="64" t="s">
        <v>895</v>
      </c>
      <c r="AD351" s="42"/>
      <c r="AE351" s="42"/>
      <c r="AF351" s="42"/>
    </row>
    <row r="352" spans="1:32" s="152" customFormat="1" ht="98.1" customHeight="1" x14ac:dyDescent="0.25">
      <c r="A352" s="185" t="s">
        <v>866</v>
      </c>
      <c r="B352" s="64" t="s">
        <v>529</v>
      </c>
      <c r="C352" s="260">
        <v>0</v>
      </c>
      <c r="D352" s="261">
        <v>696.47256000000004</v>
      </c>
      <c r="E352" s="261">
        <v>961.8</v>
      </c>
      <c r="F352" s="69">
        <v>0</v>
      </c>
      <c r="G352" s="69">
        <v>0</v>
      </c>
      <c r="H352" s="261">
        <v>696.47256000000004</v>
      </c>
      <c r="I352" s="261">
        <v>961.8</v>
      </c>
      <c r="J352" s="69">
        <v>0</v>
      </c>
      <c r="K352" s="69">
        <v>0</v>
      </c>
      <c r="L352" s="261">
        <v>696.47256000000004</v>
      </c>
      <c r="M352" s="261">
        <v>961.8</v>
      </c>
      <c r="N352" s="69">
        <v>0</v>
      </c>
      <c r="O352" s="292" t="s">
        <v>532</v>
      </c>
      <c r="P352" s="162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294" t="s">
        <v>608</v>
      </c>
      <c r="AC352" s="292" t="s">
        <v>895</v>
      </c>
      <c r="AD352" s="42"/>
      <c r="AE352" s="42"/>
      <c r="AF352" s="42"/>
    </row>
    <row r="353" spans="1:32" s="152" customFormat="1" ht="98.1" customHeight="1" x14ac:dyDescent="0.25">
      <c r="A353" s="185" t="s">
        <v>863</v>
      </c>
      <c r="B353" s="64" t="s">
        <v>530</v>
      </c>
      <c r="C353" s="260">
        <v>0</v>
      </c>
      <c r="D353" s="69">
        <v>696.47256000000004</v>
      </c>
      <c r="E353" s="69">
        <v>961.8</v>
      </c>
      <c r="F353" s="69"/>
      <c r="G353" s="69"/>
      <c r="H353" s="69">
        <v>696.47256000000004</v>
      </c>
      <c r="I353" s="69">
        <v>961.8</v>
      </c>
      <c r="J353" s="69"/>
      <c r="K353" s="69"/>
      <c r="L353" s="69">
        <v>696.47256000000004</v>
      </c>
      <c r="M353" s="69">
        <v>961.8</v>
      </c>
      <c r="N353" s="69"/>
      <c r="O353" s="293"/>
      <c r="P353" s="162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295"/>
      <c r="AC353" s="285"/>
      <c r="AD353" s="42"/>
      <c r="AE353" s="42"/>
      <c r="AF353" s="42"/>
    </row>
    <row r="354" spans="1:32" s="152" customFormat="1" ht="98.1" customHeight="1" x14ac:dyDescent="0.25">
      <c r="A354" s="185" t="s">
        <v>867</v>
      </c>
      <c r="B354" s="64" t="s">
        <v>607</v>
      </c>
      <c r="C354" s="260">
        <v>0</v>
      </c>
      <c r="D354" s="69">
        <v>860</v>
      </c>
      <c r="E354" s="69">
        <v>0</v>
      </c>
      <c r="F354" s="69">
        <v>0</v>
      </c>
      <c r="G354" s="69">
        <v>0</v>
      </c>
      <c r="H354" s="69">
        <v>860</v>
      </c>
      <c r="I354" s="69">
        <v>0</v>
      </c>
      <c r="J354" s="69">
        <v>0</v>
      </c>
      <c r="K354" s="69">
        <v>0</v>
      </c>
      <c r="L354" s="69">
        <v>860</v>
      </c>
      <c r="M354" s="69">
        <v>0</v>
      </c>
      <c r="N354" s="69">
        <v>0</v>
      </c>
      <c r="O354" s="262"/>
      <c r="P354" s="162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66"/>
      <c r="AC354" s="64"/>
      <c r="AD354" s="42"/>
      <c r="AE354" s="42"/>
      <c r="AF354" s="42"/>
    </row>
    <row r="355" spans="1:32" s="152" customFormat="1" ht="98.1" customHeight="1" x14ac:dyDescent="0.25">
      <c r="A355" s="185" t="s">
        <v>868</v>
      </c>
      <c r="B355" s="64" t="s">
        <v>607</v>
      </c>
      <c r="C355" s="260">
        <v>0</v>
      </c>
      <c r="D355" s="69">
        <v>60</v>
      </c>
      <c r="E355" s="69"/>
      <c r="F355" s="69"/>
      <c r="G355" s="69"/>
      <c r="H355" s="69">
        <v>60</v>
      </c>
      <c r="I355" s="69"/>
      <c r="J355" s="69"/>
      <c r="K355" s="69"/>
      <c r="L355" s="69">
        <v>60</v>
      </c>
      <c r="M355" s="69"/>
      <c r="N355" s="69"/>
      <c r="O355" s="262"/>
      <c r="P355" s="162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263" t="s">
        <v>1068</v>
      </c>
      <c r="AC355" s="64" t="s">
        <v>895</v>
      </c>
      <c r="AD355" s="42"/>
      <c r="AE355" s="42"/>
      <c r="AF355" s="42"/>
    </row>
    <row r="356" spans="1:32" s="152" customFormat="1" ht="98.1" customHeight="1" x14ac:dyDescent="0.25">
      <c r="A356" s="185" t="s">
        <v>869</v>
      </c>
      <c r="B356" s="64" t="s">
        <v>607</v>
      </c>
      <c r="C356" s="69">
        <v>0</v>
      </c>
      <c r="D356" s="69">
        <v>800</v>
      </c>
      <c r="E356" s="69"/>
      <c r="F356" s="69"/>
      <c r="G356" s="69"/>
      <c r="H356" s="69">
        <v>800</v>
      </c>
      <c r="I356" s="69"/>
      <c r="J356" s="69"/>
      <c r="K356" s="69"/>
      <c r="L356" s="69">
        <v>800</v>
      </c>
      <c r="M356" s="69"/>
      <c r="N356" s="69"/>
      <c r="O356" s="179" t="s">
        <v>533</v>
      </c>
      <c r="P356" s="162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66" t="s">
        <v>1069</v>
      </c>
      <c r="AC356" s="64" t="s">
        <v>895</v>
      </c>
      <c r="AD356" s="42"/>
      <c r="AE356" s="42"/>
      <c r="AF356" s="42"/>
    </row>
    <row r="357" spans="1:32" s="152" customFormat="1" ht="51.75" customHeight="1" x14ac:dyDescent="0.25">
      <c r="A357" s="279" t="s">
        <v>34</v>
      </c>
      <c r="B357" s="279"/>
      <c r="C357" s="202">
        <f>C350+C346+C327+C245+C240</f>
        <v>0</v>
      </c>
      <c r="D357" s="202">
        <f t="shared" ref="D357:N357" si="17">D350+D346+D327+D245+D240+D239</f>
        <v>13036094.556329999</v>
      </c>
      <c r="E357" s="202">
        <f t="shared" si="17"/>
        <v>67001.851349999983</v>
      </c>
      <c r="F357" s="202">
        <f t="shared" si="17"/>
        <v>102150.82</v>
      </c>
      <c r="G357" s="202">
        <f t="shared" si="17"/>
        <v>0</v>
      </c>
      <c r="H357" s="202">
        <f t="shared" si="17"/>
        <v>12922587.107690001</v>
      </c>
      <c r="I357" s="202">
        <f t="shared" si="17"/>
        <v>62785.329199999993</v>
      </c>
      <c r="J357" s="202">
        <f t="shared" si="17"/>
        <v>107188.46</v>
      </c>
      <c r="K357" s="202">
        <f t="shared" si="17"/>
        <v>0</v>
      </c>
      <c r="L357" s="202">
        <f t="shared" si="17"/>
        <v>12162607.35499</v>
      </c>
      <c r="M357" s="202">
        <f t="shared" si="17"/>
        <v>62912.363229999995</v>
      </c>
      <c r="N357" s="202">
        <f t="shared" si="17"/>
        <v>0</v>
      </c>
      <c r="O357" s="209">
        <v>18.083545446451954</v>
      </c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66"/>
      <c r="AC357" s="64"/>
      <c r="AD357" s="194"/>
      <c r="AE357" s="42"/>
      <c r="AF357" s="42"/>
    </row>
    <row r="358" spans="1:32" s="152" customFormat="1" ht="23.25" customHeight="1" x14ac:dyDescent="0.25">
      <c r="A358" s="264" t="s">
        <v>40</v>
      </c>
      <c r="B358" s="277" t="s">
        <v>41</v>
      </c>
      <c r="C358" s="202">
        <f t="shared" ref="C358:N358" si="18">C357+C237</f>
        <v>810817.29999999993</v>
      </c>
      <c r="D358" s="202">
        <f t="shared" si="18"/>
        <v>14323475.145469999</v>
      </c>
      <c r="E358" s="202">
        <f t="shared" si="18"/>
        <v>107883.01074999999</v>
      </c>
      <c r="F358" s="202">
        <f t="shared" si="18"/>
        <v>1050408.4970300002</v>
      </c>
      <c r="G358" s="202">
        <f t="shared" si="18"/>
        <v>810770.97958999989</v>
      </c>
      <c r="H358" s="202">
        <f t="shared" si="18"/>
        <v>14176759.546700001</v>
      </c>
      <c r="I358" s="202">
        <f t="shared" si="18"/>
        <v>93532.828559999994</v>
      </c>
      <c r="J358" s="202">
        <f t="shared" si="18"/>
        <v>1283952.2846299999</v>
      </c>
      <c r="K358" s="202">
        <f t="shared" si="18"/>
        <v>183976.27725899999</v>
      </c>
      <c r="L358" s="202">
        <f t="shared" si="18"/>
        <v>12775961.709011</v>
      </c>
      <c r="M358" s="202">
        <f t="shared" si="18"/>
        <v>93659.86258999999</v>
      </c>
      <c r="N358" s="202">
        <f t="shared" si="18"/>
        <v>675038.49638000003</v>
      </c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160"/>
      <c r="AC358" s="65"/>
      <c r="AD358" s="195"/>
      <c r="AE358" s="195"/>
      <c r="AF358" s="42"/>
    </row>
    <row r="359" spans="1:32" s="152" customFormat="1" ht="25.5" x14ac:dyDescent="0.25">
      <c r="A359" s="264" t="s">
        <v>42</v>
      </c>
      <c r="B359" s="277" t="s">
        <v>43</v>
      </c>
      <c r="C359" s="202">
        <f t="shared" ref="C359" si="19">C27+C29+C38+C69+C239+C241+C242+C244+C246+C302+C327+C346</f>
        <v>0</v>
      </c>
      <c r="D359" s="202">
        <f>D27+D29+D38+D69+D239+D241+D242+D244+D246+D302+D327+D346+D41</f>
        <v>8249128.7395599987</v>
      </c>
      <c r="E359" s="202">
        <f>E27+E29+E38+E69+E239+E241+E242+E244+E246+E302+E327+E346+E41</f>
        <v>82324.18074999997</v>
      </c>
      <c r="F359" s="202">
        <f>F27+F29+F38+F69+F239+F241+F242+F244+F246+F302+F327+F346+F41</f>
        <v>0</v>
      </c>
      <c r="G359" s="202">
        <f t="shared" ref="G359:N359" si="20">G27+G29+G38+G69+G239+G241+G242+G244+G246+G302+G327+G346+G41</f>
        <v>0</v>
      </c>
      <c r="H359" s="202">
        <f t="shared" si="20"/>
        <v>8134972.5634200005</v>
      </c>
      <c r="I359" s="202">
        <f t="shared" si="20"/>
        <v>78085.46639999999</v>
      </c>
      <c r="J359" s="202">
        <f t="shared" si="20"/>
        <v>0</v>
      </c>
      <c r="K359" s="202">
        <f t="shared" si="20"/>
        <v>0</v>
      </c>
      <c r="L359" s="276">
        <f t="shared" si="20"/>
        <v>8135178.4791999999</v>
      </c>
      <c r="M359" s="202">
        <f t="shared" si="20"/>
        <v>78212.500429999985</v>
      </c>
      <c r="N359" s="202">
        <f t="shared" si="20"/>
        <v>0</v>
      </c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265"/>
      <c r="AC359" s="266"/>
      <c r="AD359" s="195"/>
      <c r="AE359" s="42"/>
      <c r="AF359" s="42"/>
    </row>
    <row r="360" spans="1:32" s="152" customFormat="1" ht="39" customHeight="1" x14ac:dyDescent="0.25">
      <c r="A360" s="264" t="s">
        <v>44</v>
      </c>
      <c r="B360" s="277" t="s">
        <v>45</v>
      </c>
      <c r="C360" s="202">
        <f t="shared" ref="C360:N360" si="21">C11+C22+C52+C55+C58+C63+C64+C65+C66+C243+C303+C304+C320+C321+C322+C323+C350</f>
        <v>810817.29999999993</v>
      </c>
      <c r="D360" s="202">
        <f t="shared" si="21"/>
        <v>6074346.4059099993</v>
      </c>
      <c r="E360" s="202">
        <f t="shared" si="21"/>
        <v>25558.829999999998</v>
      </c>
      <c r="F360" s="202">
        <f t="shared" si="21"/>
        <v>1050408.4970300002</v>
      </c>
      <c r="G360" s="202">
        <f t="shared" si="21"/>
        <v>810770.97958999989</v>
      </c>
      <c r="H360" s="202">
        <f t="shared" si="21"/>
        <v>6041786.9832799993</v>
      </c>
      <c r="I360" s="202">
        <f t="shared" si="21"/>
        <v>15447.362160000001</v>
      </c>
      <c r="J360" s="202">
        <f t="shared" si="21"/>
        <v>1283952.2846299999</v>
      </c>
      <c r="K360" s="202">
        <f t="shared" si="21"/>
        <v>183976.27725899999</v>
      </c>
      <c r="L360" s="202">
        <f t="shared" si="21"/>
        <v>4640783.2298109988</v>
      </c>
      <c r="M360" s="202">
        <f t="shared" si="21"/>
        <v>15447.362160000001</v>
      </c>
      <c r="N360" s="202">
        <f t="shared" si="21"/>
        <v>675038.49638000003</v>
      </c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160"/>
      <c r="AC360" s="65"/>
      <c r="AD360" s="195"/>
      <c r="AE360" s="42"/>
      <c r="AF360" s="42"/>
    </row>
    <row r="361" spans="1:32" s="152" customFormat="1" x14ac:dyDescent="0.25">
      <c r="A361" s="42"/>
      <c r="B361" s="196"/>
      <c r="C361" s="197"/>
      <c r="D361" s="180"/>
      <c r="E361" s="180"/>
      <c r="F361" s="180"/>
      <c r="G361" s="197"/>
      <c r="H361" s="180"/>
      <c r="I361" s="180"/>
      <c r="J361" s="180"/>
      <c r="K361" s="197"/>
      <c r="L361" s="180"/>
      <c r="M361" s="180"/>
      <c r="N361" s="180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198"/>
      <c r="AD361" s="42"/>
      <c r="AE361" s="42"/>
      <c r="AF361" s="42"/>
    </row>
    <row r="362" spans="1:32" s="152" customFormat="1" ht="55.5" customHeight="1" x14ac:dyDescent="0.25">
      <c r="A362" s="42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198"/>
      <c r="AD362" s="42"/>
      <c r="AE362" s="42"/>
      <c r="AF362" s="42"/>
    </row>
    <row r="363" spans="1:32" s="152" customFormat="1" ht="38.25" customHeight="1" x14ac:dyDescent="0.25">
      <c r="A363" s="42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198"/>
      <c r="AD363" s="42"/>
      <c r="AE363" s="42"/>
      <c r="AF363" s="42"/>
    </row>
    <row r="364" spans="1:32" s="152" customFormat="1" x14ac:dyDescent="0.25">
      <c r="A364" s="42"/>
      <c r="B364" s="196"/>
      <c r="C364" s="197"/>
      <c r="D364" s="180"/>
      <c r="E364" s="197"/>
      <c r="F364" s="180"/>
      <c r="G364" s="197"/>
      <c r="H364" s="180"/>
      <c r="I364" s="180"/>
      <c r="J364" s="180"/>
      <c r="K364" s="197"/>
      <c r="L364" s="180"/>
      <c r="M364" s="180"/>
      <c r="N364" s="180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198"/>
      <c r="AD364" s="42"/>
      <c r="AE364" s="42"/>
      <c r="AF364" s="42"/>
    </row>
    <row r="365" spans="1:32" s="152" customFormat="1" x14ac:dyDescent="0.25">
      <c r="A365" s="42"/>
      <c r="B365" s="196"/>
      <c r="C365" s="180"/>
      <c r="D365" s="180"/>
      <c r="E365" s="180"/>
      <c r="F365" s="180"/>
      <c r="G365" s="197"/>
      <c r="H365" s="180"/>
      <c r="I365" s="180"/>
      <c r="J365" s="180"/>
      <c r="K365" s="180"/>
      <c r="L365" s="180"/>
      <c r="M365" s="180"/>
      <c r="N365" s="180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198"/>
      <c r="AD365" s="42"/>
      <c r="AE365" s="42"/>
      <c r="AF365" s="42"/>
    </row>
    <row r="366" spans="1:32" s="152" customFormat="1" x14ac:dyDescent="0.25">
      <c r="A366" s="42"/>
      <c r="B366" s="196"/>
      <c r="C366" s="197"/>
      <c r="D366" s="197"/>
      <c r="E366" s="197"/>
      <c r="F366" s="180"/>
      <c r="G366" s="180"/>
      <c r="H366" s="197"/>
      <c r="I366" s="180"/>
      <c r="J366" s="180"/>
      <c r="K366" s="180"/>
      <c r="L366" s="180"/>
      <c r="M366" s="180"/>
      <c r="N366" s="180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198"/>
      <c r="AD366" s="42"/>
      <c r="AE366" s="42"/>
      <c r="AF366" s="42"/>
    </row>
    <row r="367" spans="1:32" s="152" customFormat="1" x14ac:dyDescent="0.25">
      <c r="A367" s="42"/>
      <c r="B367" s="196"/>
      <c r="C367" s="197"/>
      <c r="D367" s="180"/>
      <c r="E367" s="197"/>
      <c r="F367" s="180"/>
      <c r="G367" s="197"/>
      <c r="H367" s="197"/>
      <c r="I367" s="180"/>
      <c r="J367" s="180"/>
      <c r="K367" s="180"/>
      <c r="L367" s="180"/>
      <c r="M367" s="180"/>
      <c r="N367" s="180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198"/>
      <c r="AD367" s="42"/>
      <c r="AE367" s="42"/>
      <c r="AF367" s="42"/>
    </row>
    <row r="368" spans="1:32" s="152" customFormat="1" x14ac:dyDescent="0.25">
      <c r="A368" s="42"/>
      <c r="B368" s="196"/>
      <c r="C368" s="180"/>
      <c r="D368" s="197"/>
      <c r="E368" s="180"/>
      <c r="F368" s="180"/>
      <c r="G368" s="197"/>
      <c r="H368" s="180"/>
      <c r="I368" s="197"/>
      <c r="J368" s="180"/>
      <c r="K368" s="180"/>
      <c r="L368" s="197"/>
      <c r="M368" s="180"/>
      <c r="N368" s="180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198"/>
      <c r="AD368" s="42"/>
      <c r="AE368" s="42"/>
      <c r="AF368" s="42"/>
    </row>
    <row r="369" spans="1:32" s="152" customFormat="1" x14ac:dyDescent="0.25">
      <c r="A369" s="42"/>
      <c r="B369" s="196"/>
      <c r="C369" s="197"/>
      <c r="D369" s="180"/>
      <c r="E369" s="180"/>
      <c r="F369" s="180"/>
      <c r="G369" s="180"/>
      <c r="H369" s="180"/>
      <c r="I369" s="180"/>
      <c r="J369" s="180"/>
      <c r="K369" s="197"/>
      <c r="L369" s="180"/>
      <c r="M369" s="180"/>
      <c r="N369" s="180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198"/>
      <c r="AD369" s="42"/>
      <c r="AE369" s="42"/>
      <c r="AF369" s="42"/>
    </row>
    <row r="370" spans="1:32" s="152" customFormat="1" x14ac:dyDescent="0.25">
      <c r="A370" s="42"/>
      <c r="B370" s="196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198"/>
      <c r="AD370" s="42"/>
      <c r="AE370" s="42"/>
      <c r="AF370" s="42"/>
    </row>
    <row r="371" spans="1:32" s="152" customFormat="1" x14ac:dyDescent="0.25">
      <c r="A371" s="42"/>
      <c r="B371" s="196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97"/>
      <c r="N371" s="180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198"/>
      <c r="AD371" s="42"/>
      <c r="AE371" s="42"/>
      <c r="AF371" s="42"/>
    </row>
    <row r="372" spans="1:32" x14ac:dyDescent="0.25">
      <c r="D372" s="180"/>
      <c r="AB372" s="42"/>
    </row>
    <row r="373" spans="1:32" x14ac:dyDescent="0.25">
      <c r="D373" s="180"/>
      <c r="AB373" s="42"/>
    </row>
    <row r="374" spans="1:32" x14ac:dyDescent="0.25">
      <c r="C374" s="197"/>
      <c r="D374" s="180"/>
      <c r="AB374" s="42"/>
    </row>
    <row r="375" spans="1:32" x14ac:dyDescent="0.25">
      <c r="D375" s="180"/>
      <c r="AB375" s="42"/>
    </row>
    <row r="376" spans="1:32" x14ac:dyDescent="0.25">
      <c r="D376" s="180"/>
      <c r="AB376" s="42"/>
    </row>
    <row r="377" spans="1:32" x14ac:dyDescent="0.25">
      <c r="D377" s="180"/>
      <c r="AB377" s="42"/>
    </row>
    <row r="378" spans="1:32" x14ac:dyDescent="0.25">
      <c r="D378" s="197"/>
      <c r="G378" s="197"/>
      <c r="AB378" s="42"/>
    </row>
    <row r="379" spans="1:32" x14ac:dyDescent="0.25">
      <c r="D379" s="180"/>
      <c r="AB379" s="42"/>
    </row>
    <row r="380" spans="1:32" x14ac:dyDescent="0.25">
      <c r="D380" s="180"/>
      <c r="AB380" s="42"/>
    </row>
    <row r="381" spans="1:32" x14ac:dyDescent="0.25">
      <c r="D381" s="180"/>
      <c r="AB381" s="42"/>
    </row>
    <row r="382" spans="1:32" x14ac:dyDescent="0.25">
      <c r="D382" s="180"/>
      <c r="AB382" s="42"/>
    </row>
    <row r="383" spans="1:32" x14ac:dyDescent="0.25">
      <c r="D383" s="180"/>
      <c r="AB383" s="42"/>
    </row>
    <row r="384" spans="1:32" x14ac:dyDescent="0.25">
      <c r="D384" s="180"/>
      <c r="AB384" s="42"/>
    </row>
    <row r="385" spans="4:28" x14ac:dyDescent="0.25">
      <c r="D385" s="180"/>
      <c r="AB385" s="42"/>
    </row>
    <row r="386" spans="4:28" x14ac:dyDescent="0.25">
      <c r="D386" s="180"/>
      <c r="AB386" s="42"/>
    </row>
    <row r="387" spans="4:28" x14ac:dyDescent="0.25">
      <c r="D387" s="180"/>
      <c r="AB387" s="42"/>
    </row>
    <row r="388" spans="4:28" x14ac:dyDescent="0.25">
      <c r="D388" s="180"/>
      <c r="AB388" s="42"/>
    </row>
    <row r="389" spans="4:28" x14ac:dyDescent="0.25">
      <c r="D389" s="180"/>
      <c r="AB389" s="42"/>
    </row>
    <row r="390" spans="4:28" x14ac:dyDescent="0.25">
      <c r="D390" s="180"/>
      <c r="AB390" s="42"/>
    </row>
  </sheetData>
  <autoFilter ref="B1:B390"/>
  <mergeCells count="22">
    <mergeCell ref="A1:N1"/>
    <mergeCell ref="A7:A8"/>
    <mergeCell ref="B7:B8"/>
    <mergeCell ref="C7:F7"/>
    <mergeCell ref="G7:J7"/>
    <mergeCell ref="K7:N7"/>
    <mergeCell ref="B363:N363"/>
    <mergeCell ref="A357:B357"/>
    <mergeCell ref="B362:N362"/>
    <mergeCell ref="A238:N238"/>
    <mergeCell ref="AC7:AC8"/>
    <mergeCell ref="A56:A57"/>
    <mergeCell ref="AB56:AB57"/>
    <mergeCell ref="A67:A68"/>
    <mergeCell ref="AB67:AB68"/>
    <mergeCell ref="AC67:AC68"/>
    <mergeCell ref="AB7:AB8"/>
    <mergeCell ref="A10:N10"/>
    <mergeCell ref="AC352:AC353"/>
    <mergeCell ref="A237:B237"/>
    <mergeCell ref="O352:O353"/>
    <mergeCell ref="AB352:AB353"/>
  </mergeCells>
  <pageMargins left="0.70866141732283516" right="0.511811023622047" top="0.74803149606299213" bottom="0.35433070866141703" header="0" footer="0"/>
  <pageSetup paperSize="9" scale="36" fitToWidth="0" fitToHeight="0" orientation="landscape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68"/>
  <sheetViews>
    <sheetView workbookViewId="0"/>
  </sheetViews>
  <sheetFormatPr defaultRowHeight="15" x14ac:dyDescent="0.25"/>
  <cols>
    <col min="1" max="1" width="5.85546875" customWidth="1"/>
    <col min="2" max="2" width="20.5703125" customWidth="1"/>
    <col min="3" max="3" width="20.7109375" customWidth="1"/>
    <col min="4" max="4" width="16.42578125" customWidth="1"/>
    <col min="5" max="8" width="9.140625" customWidth="1"/>
    <col min="9" max="10" width="13.140625" customWidth="1"/>
    <col min="11" max="12" width="0" hidden="1" customWidth="1"/>
    <col min="13" max="14" width="9.140625" customWidth="1"/>
    <col min="15" max="15" width="12.7109375" customWidth="1"/>
    <col min="16" max="16" width="12.85546875" customWidth="1"/>
    <col min="17" max="23" width="0" hidden="1" customWidth="1"/>
    <col min="24" max="24" width="16.28515625" hidden="1" customWidth="1"/>
    <col min="25" max="31" width="0" hidden="1" customWidth="1"/>
    <col min="32" max="32" width="13.5703125" hidden="1" customWidth="1"/>
    <col min="33" max="44" width="0" hidden="1" customWidth="1"/>
    <col min="45" max="45" width="9.140625" customWidth="1"/>
  </cols>
  <sheetData>
    <row r="1" spans="1:45" ht="15.75" x14ac:dyDescent="0.25">
      <c r="A1" s="300" t="s">
        <v>1</v>
      </c>
      <c r="B1" s="301" t="s">
        <v>46</v>
      </c>
      <c r="C1" s="301" t="s">
        <v>47</v>
      </c>
      <c r="D1" s="300" t="s">
        <v>48</v>
      </c>
      <c r="E1" s="301" t="s">
        <v>49</v>
      </c>
      <c r="F1" s="301" t="s">
        <v>50</v>
      </c>
      <c r="G1" s="301" t="s">
        <v>51</v>
      </c>
      <c r="H1" s="301"/>
      <c r="I1" s="301"/>
      <c r="J1" s="301"/>
      <c r="K1" s="301" t="s">
        <v>52</v>
      </c>
      <c r="L1" s="301"/>
      <c r="M1" s="301" t="s">
        <v>53</v>
      </c>
      <c r="N1" s="301"/>
      <c r="O1" s="301"/>
      <c r="P1" s="301"/>
      <c r="Q1" s="301" t="s">
        <v>54</v>
      </c>
      <c r="R1" s="301"/>
      <c r="S1" s="301"/>
      <c r="T1" s="301"/>
      <c r="U1" s="301" t="s">
        <v>55</v>
      </c>
      <c r="V1" s="301"/>
      <c r="W1" s="301"/>
      <c r="X1" s="301"/>
      <c r="Y1" s="299" t="s">
        <v>56</v>
      </c>
      <c r="Z1" s="299"/>
      <c r="AA1" s="299"/>
      <c r="AB1" s="299"/>
      <c r="AC1" s="299" t="s">
        <v>57</v>
      </c>
      <c r="AD1" s="299"/>
      <c r="AE1" s="299"/>
      <c r="AF1" s="299"/>
      <c r="AG1" s="299" t="s">
        <v>58</v>
      </c>
      <c r="AH1" s="299"/>
      <c r="AI1" s="299"/>
      <c r="AJ1" s="299"/>
      <c r="AK1" s="299"/>
      <c r="AL1" s="299"/>
      <c r="AM1" s="299"/>
      <c r="AN1" s="299"/>
      <c r="AO1" s="303" t="s">
        <v>59</v>
      </c>
      <c r="AP1" s="303" t="s">
        <v>60</v>
      </c>
      <c r="AQ1" s="303"/>
      <c r="AR1" s="303"/>
      <c r="AS1" s="302" t="s">
        <v>61</v>
      </c>
    </row>
    <row r="2" spans="1:45" ht="15.75" x14ac:dyDescent="0.25">
      <c r="A2" s="300"/>
      <c r="B2" s="301"/>
      <c r="C2" s="301"/>
      <c r="D2" s="300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299"/>
      <c r="Z2" s="299"/>
      <c r="AA2" s="299"/>
      <c r="AB2" s="299"/>
      <c r="AC2" s="299"/>
      <c r="AD2" s="299"/>
      <c r="AE2" s="299"/>
      <c r="AF2" s="299"/>
      <c r="AG2" s="299" t="s">
        <v>62</v>
      </c>
      <c r="AH2" s="299"/>
      <c r="AI2" s="299"/>
      <c r="AJ2" s="299"/>
      <c r="AK2" s="299" t="s">
        <v>63</v>
      </c>
      <c r="AL2" s="299"/>
      <c r="AM2" s="299"/>
      <c r="AN2" s="299"/>
      <c r="AO2" s="303"/>
      <c r="AP2" s="303" t="s">
        <v>64</v>
      </c>
      <c r="AQ2" s="303"/>
      <c r="AR2" s="303" t="s">
        <v>65</v>
      </c>
      <c r="AS2" s="302"/>
    </row>
    <row r="3" spans="1:45" ht="110.25" x14ac:dyDescent="0.25">
      <c r="A3" s="300"/>
      <c r="B3" s="301"/>
      <c r="C3" s="301"/>
      <c r="D3" s="300"/>
      <c r="E3" s="301"/>
      <c r="F3" s="301"/>
      <c r="G3" s="1" t="s">
        <v>3</v>
      </c>
      <c r="H3" s="1" t="s">
        <v>4</v>
      </c>
      <c r="I3" s="1" t="s">
        <v>5</v>
      </c>
      <c r="J3" s="1" t="s">
        <v>66</v>
      </c>
      <c r="K3" s="1" t="s">
        <v>3</v>
      </c>
      <c r="L3" s="1" t="s">
        <v>4</v>
      </c>
      <c r="M3" s="1" t="s">
        <v>3</v>
      </c>
      <c r="N3" s="1" t="s">
        <v>4</v>
      </c>
      <c r="O3" s="1" t="s">
        <v>5</v>
      </c>
      <c r="P3" s="1" t="s">
        <v>66</v>
      </c>
      <c r="Q3" s="1" t="s">
        <v>3</v>
      </c>
      <c r="R3" s="1" t="s">
        <v>4</v>
      </c>
      <c r="S3" s="1" t="s">
        <v>5</v>
      </c>
      <c r="T3" s="1" t="s">
        <v>66</v>
      </c>
      <c r="U3" s="1" t="s">
        <v>3</v>
      </c>
      <c r="V3" s="1" t="s">
        <v>4</v>
      </c>
      <c r="W3" s="1" t="s">
        <v>5</v>
      </c>
      <c r="X3" s="1" t="s">
        <v>66</v>
      </c>
      <c r="Y3" s="15" t="s">
        <v>3</v>
      </c>
      <c r="Z3" s="15" t="s">
        <v>4</v>
      </c>
      <c r="AA3" s="15" t="s">
        <v>5</v>
      </c>
      <c r="AB3" s="15" t="s">
        <v>66</v>
      </c>
      <c r="AC3" s="15" t="s">
        <v>3</v>
      </c>
      <c r="AD3" s="15" t="s">
        <v>4</v>
      </c>
      <c r="AE3" s="15" t="s">
        <v>5</v>
      </c>
      <c r="AF3" s="15" t="s">
        <v>66</v>
      </c>
      <c r="AG3" s="15" t="s">
        <v>3</v>
      </c>
      <c r="AH3" s="15" t="s">
        <v>4</v>
      </c>
      <c r="AI3" s="15" t="s">
        <v>5</v>
      </c>
      <c r="AJ3" s="15" t="s">
        <v>66</v>
      </c>
      <c r="AK3" s="15" t="s">
        <v>3</v>
      </c>
      <c r="AL3" s="15" t="s">
        <v>4</v>
      </c>
      <c r="AM3" s="15" t="s">
        <v>5</v>
      </c>
      <c r="AN3" s="15" t="s">
        <v>66</v>
      </c>
      <c r="AO3" s="303"/>
      <c r="AP3" s="14" t="s">
        <v>67</v>
      </c>
      <c r="AQ3" s="14" t="s">
        <v>68</v>
      </c>
      <c r="AR3" s="303"/>
      <c r="AS3" s="302"/>
    </row>
    <row r="4" spans="1:45" ht="15.75" x14ac:dyDescent="0.25">
      <c r="A4" s="3">
        <v>1</v>
      </c>
      <c r="B4" s="2">
        <v>2</v>
      </c>
      <c r="C4" s="2">
        <v>2</v>
      </c>
      <c r="D4" s="1">
        <v>3</v>
      </c>
      <c r="E4" s="2">
        <v>4</v>
      </c>
      <c r="F4" s="2">
        <v>5</v>
      </c>
      <c r="G4" s="1">
        <v>6</v>
      </c>
      <c r="H4" s="1">
        <v>7</v>
      </c>
      <c r="I4" s="1">
        <v>8</v>
      </c>
      <c r="J4" s="300">
        <v>9</v>
      </c>
      <c r="K4" s="300"/>
      <c r="L4" s="1">
        <v>7</v>
      </c>
      <c r="M4" s="1">
        <v>10</v>
      </c>
      <c r="N4" s="1">
        <v>11</v>
      </c>
      <c r="O4" s="1">
        <v>12</v>
      </c>
      <c r="P4" s="300">
        <v>13</v>
      </c>
      <c r="Q4" s="300"/>
      <c r="R4" s="300"/>
      <c r="S4" s="300"/>
      <c r="T4" s="1">
        <v>9</v>
      </c>
      <c r="U4" s="1">
        <v>14</v>
      </c>
      <c r="V4" s="1">
        <v>15</v>
      </c>
      <c r="W4" s="1">
        <v>16</v>
      </c>
      <c r="X4" s="304">
        <v>17</v>
      </c>
      <c r="Y4" s="304"/>
      <c r="Z4" s="304"/>
      <c r="AA4" s="304"/>
      <c r="AB4" s="304">
        <v>11</v>
      </c>
      <c r="AC4" s="304"/>
      <c r="AD4" s="304"/>
      <c r="AE4" s="304"/>
      <c r="AF4" s="304">
        <v>12</v>
      </c>
      <c r="AG4" s="304"/>
      <c r="AH4" s="304"/>
      <c r="AI4" s="304"/>
      <c r="AJ4" s="304">
        <v>13</v>
      </c>
      <c r="AK4" s="304"/>
      <c r="AL4" s="304"/>
      <c r="AM4" s="304"/>
      <c r="AN4" s="15">
        <v>14</v>
      </c>
      <c r="AO4" s="16">
        <v>15</v>
      </c>
      <c r="AP4" s="16">
        <v>16</v>
      </c>
      <c r="AQ4" s="16">
        <v>17</v>
      </c>
      <c r="AR4" s="16">
        <v>18</v>
      </c>
      <c r="AS4" s="2">
        <v>18</v>
      </c>
    </row>
    <row r="5" spans="1:45" ht="126" x14ac:dyDescent="0.25">
      <c r="A5" s="13" t="s">
        <v>40</v>
      </c>
      <c r="B5" s="2" t="s">
        <v>69</v>
      </c>
      <c r="C5" s="12" t="s">
        <v>70</v>
      </c>
      <c r="D5" s="2" t="s">
        <v>71</v>
      </c>
      <c r="E5" s="17"/>
      <c r="F5" s="2"/>
      <c r="G5" s="9">
        <v>0</v>
      </c>
      <c r="H5" s="9">
        <v>0</v>
      </c>
      <c r="I5" s="9">
        <v>0</v>
      </c>
      <c r="J5" s="9">
        <v>3418140.7100000004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62526.106709999993</v>
      </c>
      <c r="Q5" s="9">
        <v>0</v>
      </c>
      <c r="R5" s="9">
        <v>0</v>
      </c>
      <c r="S5" s="9">
        <v>0</v>
      </c>
      <c r="T5" s="9">
        <v>7372</v>
      </c>
      <c r="U5" s="9">
        <v>0</v>
      </c>
      <c r="V5" s="9">
        <v>0</v>
      </c>
      <c r="W5" s="9">
        <v>0</v>
      </c>
      <c r="X5" s="9">
        <v>1109908.62671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 t="e">
        <f>#VALUE!</f>
        <v>#VALUE!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1800</v>
      </c>
      <c r="AR5" s="9">
        <v>5760</v>
      </c>
      <c r="AS5" s="9"/>
    </row>
    <row r="6" spans="1:45" ht="78.75" x14ac:dyDescent="0.25">
      <c r="A6" s="5" t="s">
        <v>42</v>
      </c>
      <c r="B6" s="8" t="s">
        <v>72</v>
      </c>
      <c r="C6" s="18" t="s">
        <v>70</v>
      </c>
      <c r="D6" s="8" t="s">
        <v>73</v>
      </c>
      <c r="E6" s="10" t="s">
        <v>74</v>
      </c>
      <c r="F6" s="10" t="s">
        <v>74</v>
      </c>
      <c r="G6" s="6">
        <v>0</v>
      </c>
      <c r="H6" s="6">
        <v>0</v>
      </c>
      <c r="I6" s="6">
        <v>0</v>
      </c>
      <c r="J6" s="6">
        <v>2923351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 t="s">
        <v>75</v>
      </c>
      <c r="Q6" s="4">
        <v>0</v>
      </c>
      <c r="R6" s="4">
        <v>0</v>
      </c>
      <c r="S6" s="4">
        <v>0</v>
      </c>
      <c r="T6" s="4">
        <v>2131</v>
      </c>
      <c r="U6" s="4">
        <v>0</v>
      </c>
      <c r="V6" s="4">
        <v>0</v>
      </c>
      <c r="W6" s="4">
        <v>0</v>
      </c>
      <c r="X6" s="4">
        <v>1047382.52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20">
        <v>0</v>
      </c>
      <c r="AE6" s="20">
        <v>0</v>
      </c>
      <c r="AF6" s="20" t="e">
        <f>#VALUE!</f>
        <v>#VALUE!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6" t="s">
        <v>76</v>
      </c>
    </row>
    <row r="7" spans="1:45" ht="141.75" hidden="1" x14ac:dyDescent="0.25">
      <c r="A7" s="5" t="s">
        <v>44</v>
      </c>
      <c r="B7" s="8" t="s">
        <v>77</v>
      </c>
      <c r="C7" s="18" t="s">
        <v>78</v>
      </c>
      <c r="D7" s="8" t="s">
        <v>79</v>
      </c>
      <c r="E7" s="10" t="s">
        <v>74</v>
      </c>
      <c r="F7" s="10" t="s">
        <v>74</v>
      </c>
      <c r="G7" s="6">
        <v>0</v>
      </c>
      <c r="H7" s="6">
        <v>0</v>
      </c>
      <c r="I7" s="6">
        <v>0</v>
      </c>
      <c r="J7" s="11">
        <v>20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2349</v>
      </c>
      <c r="U7" s="4">
        <v>0</v>
      </c>
      <c r="V7" s="4">
        <v>0</v>
      </c>
      <c r="W7" s="4">
        <v>0</v>
      </c>
      <c r="X7" s="4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v>0</v>
      </c>
      <c r="AE7" s="20">
        <v>0</v>
      </c>
      <c r="AF7" s="20">
        <v>0</v>
      </c>
      <c r="AG7" s="21"/>
      <c r="AH7" s="21"/>
      <c r="AI7" s="21"/>
      <c r="AJ7" s="21" t="s">
        <v>0</v>
      </c>
      <c r="AK7" s="21"/>
      <c r="AL7" s="21"/>
      <c r="AM7" s="21"/>
      <c r="AN7" s="22" t="s">
        <v>80</v>
      </c>
      <c r="AO7" s="22" t="s">
        <v>81</v>
      </c>
      <c r="AP7" s="21"/>
      <c r="AQ7" s="21"/>
      <c r="AR7" s="21"/>
      <c r="AS7" s="6" t="s">
        <v>76</v>
      </c>
    </row>
    <row r="8" spans="1:45" ht="299.25" hidden="1" x14ac:dyDescent="0.25">
      <c r="A8" s="5" t="s">
        <v>82</v>
      </c>
      <c r="B8" s="8" t="s">
        <v>83</v>
      </c>
      <c r="C8" s="18" t="s">
        <v>84</v>
      </c>
      <c r="D8" s="8" t="s">
        <v>85</v>
      </c>
      <c r="E8" s="8" t="s">
        <v>86</v>
      </c>
      <c r="F8" s="10" t="s">
        <v>74</v>
      </c>
      <c r="G8" s="6">
        <v>0</v>
      </c>
      <c r="H8" s="6">
        <v>0</v>
      </c>
      <c r="I8" s="6">
        <v>0</v>
      </c>
      <c r="J8" s="6">
        <v>200000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417.03</v>
      </c>
      <c r="Q8" s="4">
        <v>0</v>
      </c>
      <c r="R8" s="4">
        <v>0</v>
      </c>
      <c r="S8" s="4">
        <v>0</v>
      </c>
      <c r="T8" s="4">
        <v>2892</v>
      </c>
      <c r="U8" s="4">
        <v>0</v>
      </c>
      <c r="V8" s="4">
        <v>0</v>
      </c>
      <c r="W8" s="4">
        <v>0</v>
      </c>
      <c r="X8" s="4">
        <v>417.03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v>0</v>
      </c>
      <c r="AE8" s="20">
        <v>0</v>
      </c>
      <c r="AF8" s="20">
        <v>199582.97</v>
      </c>
      <c r="AG8" s="21"/>
      <c r="AH8" s="21"/>
      <c r="AI8" s="21"/>
      <c r="AJ8" s="21"/>
      <c r="AK8" s="21"/>
      <c r="AL8" s="21"/>
      <c r="AM8" s="21"/>
      <c r="AN8" s="22" t="s">
        <v>87</v>
      </c>
      <c r="AO8" s="22" t="s">
        <v>88</v>
      </c>
      <c r="AP8" s="21" t="s">
        <v>89</v>
      </c>
      <c r="AQ8" s="21">
        <v>1800</v>
      </c>
      <c r="AR8" s="21">
        <v>5760</v>
      </c>
      <c r="AS8" s="6" t="s">
        <v>76</v>
      </c>
    </row>
    <row r="9" spans="1:45" ht="94.5" hidden="1" x14ac:dyDescent="0.25">
      <c r="A9" s="5" t="s">
        <v>90</v>
      </c>
      <c r="B9" s="8" t="s">
        <v>91</v>
      </c>
      <c r="C9" s="18" t="s">
        <v>78</v>
      </c>
      <c r="D9" s="8" t="s">
        <v>92</v>
      </c>
      <c r="E9" s="10" t="s">
        <v>74</v>
      </c>
      <c r="F9" s="10" t="s">
        <v>74</v>
      </c>
      <c r="G9" s="6">
        <v>0</v>
      </c>
      <c r="H9" s="6">
        <v>0</v>
      </c>
      <c r="I9" s="6">
        <v>0</v>
      </c>
      <c r="J9" s="11">
        <v>27.74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20">
        <v>0</v>
      </c>
      <c r="AE9" s="20">
        <v>0</v>
      </c>
      <c r="AF9" s="20">
        <v>27.74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6" t="s">
        <v>76</v>
      </c>
    </row>
    <row r="10" spans="1:45" ht="173.25" hidden="1" x14ac:dyDescent="0.25">
      <c r="A10" s="5" t="s">
        <v>93</v>
      </c>
      <c r="B10" s="8" t="s">
        <v>94</v>
      </c>
      <c r="C10" s="18" t="s">
        <v>95</v>
      </c>
      <c r="D10" s="8" t="s">
        <v>96</v>
      </c>
      <c r="E10" s="8" t="s">
        <v>86</v>
      </c>
      <c r="F10" s="10" t="s">
        <v>74</v>
      </c>
      <c r="G10" s="6">
        <v>0</v>
      </c>
      <c r="H10" s="6">
        <v>0</v>
      </c>
      <c r="I10" s="6">
        <v>0</v>
      </c>
      <c r="J10" s="6">
        <v>4698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4346.2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4346.2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0">
        <v>0</v>
      </c>
      <c r="AE10" s="20">
        <v>0</v>
      </c>
      <c r="AF10" s="20">
        <v>351.80000000000018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6" t="s">
        <v>97</v>
      </c>
    </row>
    <row r="11" spans="1:45" ht="78.75" hidden="1" x14ac:dyDescent="0.25">
      <c r="A11" s="5" t="s">
        <v>98</v>
      </c>
      <c r="B11" s="8" t="s">
        <v>99</v>
      </c>
      <c r="C11" s="18" t="s">
        <v>95</v>
      </c>
      <c r="D11" s="8" t="s">
        <v>100</v>
      </c>
      <c r="E11" s="10" t="s">
        <v>101</v>
      </c>
      <c r="F11" s="10" t="s">
        <v>74</v>
      </c>
      <c r="G11" s="6">
        <v>0</v>
      </c>
      <c r="H11" s="6">
        <v>0</v>
      </c>
      <c r="I11" s="6">
        <v>0</v>
      </c>
      <c r="J11" s="6">
        <v>23194.16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10852.8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10852.8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v>0</v>
      </c>
      <c r="AE11" s="20">
        <v>0</v>
      </c>
      <c r="AF11" s="20">
        <v>12341.36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6" t="s">
        <v>76</v>
      </c>
    </row>
    <row r="12" spans="1:45" ht="173.25" hidden="1" x14ac:dyDescent="0.25">
      <c r="A12" s="5" t="s">
        <v>102</v>
      </c>
      <c r="B12" s="8" t="s">
        <v>103</v>
      </c>
      <c r="C12" s="18" t="s">
        <v>78</v>
      </c>
      <c r="D12" s="8" t="s">
        <v>104</v>
      </c>
      <c r="E12" s="8" t="s">
        <v>86</v>
      </c>
      <c r="F12" s="10" t="s">
        <v>74</v>
      </c>
      <c r="G12" s="6">
        <v>0</v>
      </c>
      <c r="H12" s="6">
        <v>0</v>
      </c>
      <c r="I12" s="6">
        <v>0</v>
      </c>
      <c r="J12" s="11">
        <v>19546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15215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15215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0">
        <v>0</v>
      </c>
      <c r="AE12" s="20">
        <v>0</v>
      </c>
      <c r="AF12" s="20">
        <v>4331</v>
      </c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6" t="s">
        <v>105</v>
      </c>
    </row>
    <row r="13" spans="1:45" ht="204.75" hidden="1" x14ac:dyDescent="0.25">
      <c r="A13" s="5" t="s">
        <v>106</v>
      </c>
      <c r="B13" s="8" t="s">
        <v>107</v>
      </c>
      <c r="C13" s="18" t="s">
        <v>108</v>
      </c>
      <c r="D13" s="8" t="s">
        <v>109</v>
      </c>
      <c r="E13" s="10" t="s">
        <v>74</v>
      </c>
      <c r="F13" s="10" t="s">
        <v>74</v>
      </c>
      <c r="G13" s="6">
        <v>0</v>
      </c>
      <c r="H13" s="6">
        <v>0</v>
      </c>
      <c r="I13" s="6">
        <v>0</v>
      </c>
      <c r="J13" s="6">
        <v>20050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20">
        <v>0</v>
      </c>
      <c r="AE13" s="20">
        <v>0</v>
      </c>
      <c r="AF13" s="20">
        <v>20050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6" t="s">
        <v>76</v>
      </c>
    </row>
    <row r="14" spans="1:45" ht="204.75" hidden="1" x14ac:dyDescent="0.25">
      <c r="A14" s="5" t="s">
        <v>110</v>
      </c>
      <c r="B14" s="8" t="s">
        <v>111</v>
      </c>
      <c r="C14" s="18" t="s">
        <v>112</v>
      </c>
      <c r="D14" s="8" t="s">
        <v>113</v>
      </c>
      <c r="E14" s="10" t="s">
        <v>86</v>
      </c>
      <c r="F14" s="10" t="s">
        <v>74</v>
      </c>
      <c r="G14" s="6">
        <v>0</v>
      </c>
      <c r="H14" s="6">
        <v>0</v>
      </c>
      <c r="I14" s="6">
        <v>0</v>
      </c>
      <c r="J14" s="6">
        <v>32117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6949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6949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0">
        <v>0</v>
      </c>
      <c r="AE14" s="20">
        <v>0</v>
      </c>
      <c r="AF14" s="20">
        <v>25168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6" t="s">
        <v>76</v>
      </c>
    </row>
    <row r="15" spans="1:45" ht="173.25" hidden="1" x14ac:dyDescent="0.25">
      <c r="A15" s="5" t="s">
        <v>114</v>
      </c>
      <c r="B15" s="8" t="s">
        <v>115</v>
      </c>
      <c r="C15" s="18" t="s">
        <v>116</v>
      </c>
      <c r="D15" s="8" t="s">
        <v>117</v>
      </c>
      <c r="E15" s="10" t="s">
        <v>101</v>
      </c>
      <c r="F15" s="10" t="s">
        <v>74</v>
      </c>
      <c r="G15" s="6">
        <v>0</v>
      </c>
      <c r="H15" s="6">
        <v>0</v>
      </c>
      <c r="I15" s="6">
        <v>0</v>
      </c>
      <c r="J15" s="6">
        <v>265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153.13800000000001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153.13800000000001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v>0</v>
      </c>
      <c r="AE15" s="20">
        <v>0</v>
      </c>
      <c r="AF15" s="20">
        <v>111.86199999999999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6" t="s">
        <v>118</v>
      </c>
    </row>
    <row r="16" spans="1:45" ht="78.75" hidden="1" x14ac:dyDescent="0.25">
      <c r="A16" s="5" t="s">
        <v>119</v>
      </c>
      <c r="B16" s="8" t="s">
        <v>120</v>
      </c>
      <c r="C16" s="18" t="s">
        <v>121</v>
      </c>
      <c r="D16" s="8" t="s">
        <v>122</v>
      </c>
      <c r="E16" s="10" t="s">
        <v>74</v>
      </c>
      <c r="F16" s="10" t="s">
        <v>74</v>
      </c>
      <c r="G16" s="6">
        <v>0</v>
      </c>
      <c r="H16" s="6">
        <v>0</v>
      </c>
      <c r="I16" s="6">
        <v>0</v>
      </c>
      <c r="J16" s="6">
        <v>55000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v>0</v>
      </c>
      <c r="AE16" s="20">
        <v>0</v>
      </c>
      <c r="AF16" s="20">
        <v>55000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6" t="s">
        <v>76</v>
      </c>
    </row>
    <row r="17" spans="1:45" ht="409.5" x14ac:dyDescent="0.25">
      <c r="A17" s="5" t="s">
        <v>123</v>
      </c>
      <c r="B17" s="8" t="s">
        <v>124</v>
      </c>
      <c r="C17" s="18" t="s">
        <v>70</v>
      </c>
      <c r="D17" s="8" t="s">
        <v>125</v>
      </c>
      <c r="E17" s="10" t="s">
        <v>74</v>
      </c>
      <c r="F17" s="10" t="s">
        <v>74</v>
      </c>
      <c r="G17" s="6">
        <v>0</v>
      </c>
      <c r="H17" s="6">
        <v>0</v>
      </c>
      <c r="I17" s="6">
        <v>0</v>
      </c>
      <c r="J17" s="6">
        <v>129371.81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24592.938709999999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24592.938709999999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v>0</v>
      </c>
      <c r="AE17" s="20">
        <v>0</v>
      </c>
      <c r="AF17" s="20">
        <v>104778.87129</v>
      </c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6" t="s">
        <v>76</v>
      </c>
    </row>
    <row r="18" spans="1:45" ht="94.5" hidden="1" x14ac:dyDescent="0.25">
      <c r="A18" s="5" t="s">
        <v>126</v>
      </c>
      <c r="B18" s="8" t="s">
        <v>127</v>
      </c>
      <c r="C18" s="18" t="s">
        <v>128</v>
      </c>
      <c r="D18" s="8" t="s">
        <v>129</v>
      </c>
      <c r="E18" s="10" t="s">
        <v>74</v>
      </c>
      <c r="F18" s="10" t="s">
        <v>74</v>
      </c>
      <c r="G18" s="6">
        <v>0</v>
      </c>
      <c r="H18" s="6">
        <v>0</v>
      </c>
      <c r="I18" s="6">
        <v>0</v>
      </c>
      <c r="J18" s="6">
        <v>10500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v>0</v>
      </c>
      <c r="AE18" s="20">
        <v>0</v>
      </c>
      <c r="AF18" s="20">
        <v>10500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6" t="s">
        <v>76</v>
      </c>
    </row>
    <row r="19" spans="1:45" ht="189" hidden="1" x14ac:dyDescent="0.25">
      <c r="A19" s="5" t="s">
        <v>130</v>
      </c>
      <c r="B19" s="2" t="s">
        <v>131</v>
      </c>
      <c r="C19" s="18"/>
      <c r="D19" s="8" t="s">
        <v>132</v>
      </c>
      <c r="E19" s="10"/>
      <c r="F19" s="8"/>
      <c r="G19" s="6">
        <v>0</v>
      </c>
      <c r="H19" s="6">
        <v>0</v>
      </c>
      <c r="I19" s="6">
        <v>0</v>
      </c>
      <c r="J19" s="6">
        <v>44586.05</v>
      </c>
      <c r="K19" s="4"/>
      <c r="L19" s="4"/>
      <c r="M19" s="4">
        <v>0</v>
      </c>
      <c r="N19" s="4">
        <v>0</v>
      </c>
      <c r="O19" s="4">
        <v>0</v>
      </c>
      <c r="P19" s="4">
        <v>44586.05</v>
      </c>
      <c r="Q19" s="4"/>
      <c r="R19" s="4"/>
      <c r="S19" s="4"/>
      <c r="T19" s="4"/>
      <c r="U19" s="4">
        <v>0</v>
      </c>
      <c r="V19" s="4">
        <v>0</v>
      </c>
      <c r="W19" s="4">
        <v>0</v>
      </c>
      <c r="X19" s="4">
        <v>44586.05</v>
      </c>
      <c r="Y19" s="23"/>
      <c r="Z19" s="23"/>
      <c r="AA19" s="23"/>
      <c r="AB19" s="23"/>
      <c r="AC19" s="23">
        <v>0</v>
      </c>
      <c r="AD19" s="24">
        <v>0</v>
      </c>
      <c r="AE19" s="24">
        <v>0</v>
      </c>
      <c r="AF19" s="24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9"/>
    </row>
    <row r="20" spans="1:45" ht="204.75" hidden="1" x14ac:dyDescent="0.25">
      <c r="A20" s="5" t="s">
        <v>133</v>
      </c>
      <c r="B20" s="8" t="s">
        <v>134</v>
      </c>
      <c r="C20" s="18" t="s">
        <v>135</v>
      </c>
      <c r="D20" s="8" t="s">
        <v>136</v>
      </c>
      <c r="E20" s="10" t="s">
        <v>74</v>
      </c>
      <c r="F20" s="10" t="s">
        <v>74</v>
      </c>
      <c r="G20" s="6">
        <v>0</v>
      </c>
      <c r="H20" s="6">
        <v>0</v>
      </c>
      <c r="I20" s="6">
        <v>0</v>
      </c>
      <c r="J20" s="6">
        <v>75.97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75.97</v>
      </c>
      <c r="Q20" s="4">
        <v>0</v>
      </c>
      <c r="R20" s="4">
        <v>0</v>
      </c>
      <c r="S20" s="4">
        <v>0</v>
      </c>
      <c r="T20" s="4">
        <v>75.97</v>
      </c>
      <c r="U20" s="4">
        <v>0</v>
      </c>
      <c r="V20" s="4">
        <v>0</v>
      </c>
      <c r="W20" s="4">
        <v>0</v>
      </c>
      <c r="X20" s="4">
        <v>75.97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4">
        <v>0</v>
      </c>
      <c r="AE20" s="24">
        <v>0</v>
      </c>
      <c r="AF20" s="24">
        <v>0</v>
      </c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6" t="s">
        <v>137</v>
      </c>
    </row>
    <row r="21" spans="1:45" ht="236.25" hidden="1" x14ac:dyDescent="0.25">
      <c r="A21" s="5" t="s">
        <v>138</v>
      </c>
      <c r="B21" s="8" t="s">
        <v>139</v>
      </c>
      <c r="C21" s="18" t="s">
        <v>140</v>
      </c>
      <c r="D21" s="8" t="s">
        <v>141</v>
      </c>
      <c r="E21" s="10" t="s">
        <v>101</v>
      </c>
      <c r="F21" s="10" t="s">
        <v>101</v>
      </c>
      <c r="G21" s="6">
        <v>0</v>
      </c>
      <c r="H21" s="6">
        <v>0</v>
      </c>
      <c r="I21" s="6">
        <v>0</v>
      </c>
      <c r="J21" s="6">
        <v>44510.080000000002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6">
        <v>44510.080000000002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6">
        <v>44510.080000000002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v>0</v>
      </c>
      <c r="AE21" s="24">
        <v>0</v>
      </c>
      <c r="AF21" s="24">
        <v>0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6" t="s">
        <v>137</v>
      </c>
    </row>
    <row r="22" spans="1:45" ht="141.75" x14ac:dyDescent="0.25">
      <c r="A22" s="13" t="s">
        <v>142</v>
      </c>
      <c r="B22" s="2" t="s">
        <v>143</v>
      </c>
      <c r="C22" s="12" t="s">
        <v>70</v>
      </c>
      <c r="D22" s="13" t="s">
        <v>132</v>
      </c>
      <c r="E22" s="17" t="s">
        <v>0</v>
      </c>
      <c r="F22" s="2"/>
      <c r="G22" s="9">
        <v>0</v>
      </c>
      <c r="H22" s="9">
        <v>0</v>
      </c>
      <c r="I22" s="9">
        <v>81175.199999999997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37577.042849999998</v>
      </c>
      <c r="P22" s="9">
        <v>0</v>
      </c>
      <c r="Q22" s="9">
        <v>0</v>
      </c>
      <c r="R22" s="9">
        <v>0</v>
      </c>
      <c r="S22" s="9">
        <v>660</v>
      </c>
      <c r="T22" s="9">
        <v>0</v>
      </c>
      <c r="U22" s="9">
        <v>0</v>
      </c>
      <c r="V22" s="9">
        <v>0</v>
      </c>
      <c r="W22" s="9">
        <v>37577.042849999998</v>
      </c>
      <c r="X22" s="9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43598.157150000006</v>
      </c>
      <c r="AF22" s="25">
        <v>0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9"/>
    </row>
    <row r="23" spans="1:45" ht="94.5" hidden="1" x14ac:dyDescent="0.25">
      <c r="A23" s="5" t="s">
        <v>144</v>
      </c>
      <c r="B23" s="8" t="s">
        <v>145</v>
      </c>
      <c r="C23" s="18" t="s">
        <v>108</v>
      </c>
      <c r="D23" s="8" t="s">
        <v>146</v>
      </c>
      <c r="E23" s="10" t="s">
        <v>74</v>
      </c>
      <c r="F23" s="10" t="s">
        <v>74</v>
      </c>
      <c r="G23" s="6">
        <v>0</v>
      </c>
      <c r="H23" s="6">
        <v>0</v>
      </c>
      <c r="I23" s="6">
        <v>153.5</v>
      </c>
      <c r="J23" s="6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v>0</v>
      </c>
      <c r="AE23" s="24">
        <v>153.5</v>
      </c>
      <c r="AF23" s="24">
        <v>0</v>
      </c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6" t="s">
        <v>76</v>
      </c>
    </row>
    <row r="24" spans="1:45" ht="94.5" hidden="1" x14ac:dyDescent="0.25">
      <c r="A24" s="5" t="s">
        <v>147</v>
      </c>
      <c r="B24" s="8" t="s">
        <v>148</v>
      </c>
      <c r="C24" s="18" t="s">
        <v>108</v>
      </c>
      <c r="D24" s="8" t="s">
        <v>146</v>
      </c>
      <c r="E24" s="10" t="s">
        <v>74</v>
      </c>
      <c r="F24" s="10" t="s">
        <v>74</v>
      </c>
      <c r="G24" s="6">
        <v>0</v>
      </c>
      <c r="H24" s="6">
        <v>0</v>
      </c>
      <c r="I24" s="6">
        <v>35</v>
      </c>
      <c r="J24" s="6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4">
        <v>0</v>
      </c>
      <c r="AE24" s="24">
        <v>35</v>
      </c>
      <c r="AF24" s="24">
        <v>0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6" t="s">
        <v>76</v>
      </c>
    </row>
    <row r="25" spans="1:45" ht="110.25" hidden="1" x14ac:dyDescent="0.25">
      <c r="A25" s="5" t="s">
        <v>149</v>
      </c>
      <c r="B25" s="8" t="s">
        <v>150</v>
      </c>
      <c r="C25" s="18" t="s">
        <v>108</v>
      </c>
      <c r="D25" s="8" t="s">
        <v>146</v>
      </c>
      <c r="E25" s="10" t="s">
        <v>74</v>
      </c>
      <c r="F25" s="10" t="s">
        <v>74</v>
      </c>
      <c r="G25" s="6">
        <v>0</v>
      </c>
      <c r="H25" s="6">
        <v>0</v>
      </c>
      <c r="I25" s="6">
        <v>35</v>
      </c>
      <c r="J25" s="6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v>0</v>
      </c>
      <c r="AE25" s="24">
        <v>35</v>
      </c>
      <c r="AF25" s="24">
        <v>0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6" t="s">
        <v>76</v>
      </c>
    </row>
    <row r="26" spans="1:45" ht="189" hidden="1" x14ac:dyDescent="0.25">
      <c r="A26" s="5" t="s">
        <v>151</v>
      </c>
      <c r="B26" s="8" t="s">
        <v>152</v>
      </c>
      <c r="C26" s="18" t="s">
        <v>108</v>
      </c>
      <c r="D26" s="8" t="s">
        <v>146</v>
      </c>
      <c r="E26" s="10" t="s">
        <v>74</v>
      </c>
      <c r="F26" s="10" t="s">
        <v>74</v>
      </c>
      <c r="G26" s="6">
        <v>0</v>
      </c>
      <c r="H26" s="6">
        <v>0</v>
      </c>
      <c r="I26" s="6">
        <v>113.4</v>
      </c>
      <c r="J26" s="6">
        <v>0</v>
      </c>
      <c r="K26" s="4">
        <v>0</v>
      </c>
      <c r="L26" s="4">
        <v>0</v>
      </c>
      <c r="M26" s="4">
        <v>0</v>
      </c>
      <c r="N26" s="4">
        <v>0</v>
      </c>
      <c r="O26" s="4">
        <v>110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110</v>
      </c>
      <c r="X26" s="4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v>0</v>
      </c>
      <c r="AE26" s="24">
        <v>3.4000000000000057</v>
      </c>
      <c r="AF26" s="24">
        <v>0</v>
      </c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6" t="s">
        <v>153</v>
      </c>
    </row>
    <row r="27" spans="1:45" ht="220.5" hidden="1" x14ac:dyDescent="0.25">
      <c r="A27" s="5" t="s">
        <v>154</v>
      </c>
      <c r="B27" s="8" t="s">
        <v>155</v>
      </c>
      <c r="C27" s="18" t="s">
        <v>140</v>
      </c>
      <c r="D27" s="8" t="s">
        <v>156</v>
      </c>
      <c r="E27" s="10" t="s">
        <v>74</v>
      </c>
      <c r="F27" s="10" t="s">
        <v>74</v>
      </c>
      <c r="G27" s="6">
        <v>0</v>
      </c>
      <c r="H27" s="6">
        <v>0</v>
      </c>
      <c r="I27" s="6">
        <v>30</v>
      </c>
      <c r="J27" s="6">
        <v>0</v>
      </c>
      <c r="K27" s="4">
        <v>0</v>
      </c>
      <c r="L27" s="4">
        <v>0</v>
      </c>
      <c r="M27" s="4">
        <v>0</v>
      </c>
      <c r="N27" s="4">
        <v>0</v>
      </c>
      <c r="O27" s="4">
        <v>11.1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11.1</v>
      </c>
      <c r="X27" s="4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v>0</v>
      </c>
      <c r="AE27" s="24">
        <v>18.899999999999999</v>
      </c>
      <c r="AF27" s="24">
        <v>0</v>
      </c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6" t="s">
        <v>76</v>
      </c>
    </row>
    <row r="28" spans="1:45" ht="204.75" hidden="1" x14ac:dyDescent="0.25">
      <c r="A28" s="5" t="s">
        <v>157</v>
      </c>
      <c r="B28" s="8" t="s">
        <v>158</v>
      </c>
      <c r="C28" s="18" t="s">
        <v>140</v>
      </c>
      <c r="D28" s="8" t="s">
        <v>156</v>
      </c>
      <c r="E28" s="10" t="s">
        <v>74</v>
      </c>
      <c r="F28" s="10" t="s">
        <v>74</v>
      </c>
      <c r="G28" s="6">
        <v>0</v>
      </c>
      <c r="H28" s="6">
        <v>0</v>
      </c>
      <c r="I28" s="6">
        <v>810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4">
        <v>810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810</v>
      </c>
      <c r="X28" s="4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v>0</v>
      </c>
      <c r="AE28" s="24">
        <v>0</v>
      </c>
      <c r="AF28" s="24">
        <v>0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6" t="s">
        <v>137</v>
      </c>
    </row>
    <row r="29" spans="1:45" ht="126" hidden="1" x14ac:dyDescent="0.25">
      <c r="A29" s="5" t="s">
        <v>159</v>
      </c>
      <c r="B29" s="8" t="s">
        <v>160</v>
      </c>
      <c r="C29" s="18" t="s">
        <v>140</v>
      </c>
      <c r="D29" s="8" t="s">
        <v>156</v>
      </c>
      <c r="E29" s="10" t="s">
        <v>74</v>
      </c>
      <c r="F29" s="10" t="s">
        <v>74</v>
      </c>
      <c r="G29" s="6">
        <v>0</v>
      </c>
      <c r="H29" s="6">
        <v>0</v>
      </c>
      <c r="I29" s="6">
        <v>3260</v>
      </c>
      <c r="J29" s="6">
        <v>0</v>
      </c>
      <c r="K29" s="4">
        <v>0</v>
      </c>
      <c r="L29" s="4">
        <v>0</v>
      </c>
      <c r="M29" s="4">
        <v>0</v>
      </c>
      <c r="N29" s="4">
        <v>0</v>
      </c>
      <c r="O29" s="4">
        <v>439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439</v>
      </c>
      <c r="X29" s="4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0</v>
      </c>
      <c r="AE29" s="24">
        <v>2821</v>
      </c>
      <c r="AF29" s="24">
        <v>0</v>
      </c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6" t="s">
        <v>76</v>
      </c>
    </row>
    <row r="30" spans="1:45" ht="267.75" hidden="1" x14ac:dyDescent="0.25">
      <c r="A30" s="5" t="s">
        <v>161</v>
      </c>
      <c r="B30" s="8" t="s">
        <v>162</v>
      </c>
      <c r="C30" s="18" t="s">
        <v>140</v>
      </c>
      <c r="D30" s="8" t="s">
        <v>156</v>
      </c>
      <c r="E30" s="10" t="s">
        <v>74</v>
      </c>
      <c r="F30" s="10" t="s">
        <v>74</v>
      </c>
      <c r="G30" s="6">
        <v>0</v>
      </c>
      <c r="H30" s="6">
        <v>0</v>
      </c>
      <c r="I30" s="6">
        <v>1500</v>
      </c>
      <c r="J30" s="6">
        <v>0</v>
      </c>
      <c r="K30" s="4">
        <v>0</v>
      </c>
      <c r="L30" s="4">
        <v>0</v>
      </c>
      <c r="M30" s="4">
        <v>0</v>
      </c>
      <c r="N30" s="4">
        <v>0</v>
      </c>
      <c r="O30" s="4">
        <v>1500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1500</v>
      </c>
      <c r="X30" s="4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v>0</v>
      </c>
      <c r="AE30" s="24">
        <v>0</v>
      </c>
      <c r="AF30" s="24">
        <v>0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6" t="s">
        <v>137</v>
      </c>
    </row>
    <row r="31" spans="1:45" ht="189" hidden="1" x14ac:dyDescent="0.25">
      <c r="A31" s="5" t="s">
        <v>163</v>
      </c>
      <c r="B31" s="8" t="s">
        <v>164</v>
      </c>
      <c r="C31" s="18" t="s">
        <v>140</v>
      </c>
      <c r="D31" s="8" t="s">
        <v>156</v>
      </c>
      <c r="E31" s="10" t="s">
        <v>74</v>
      </c>
      <c r="F31" s="10" t="s">
        <v>74</v>
      </c>
      <c r="G31" s="6">
        <v>0</v>
      </c>
      <c r="H31" s="6">
        <v>0</v>
      </c>
      <c r="I31" s="6">
        <v>805.3</v>
      </c>
      <c r="J31" s="6">
        <v>0</v>
      </c>
      <c r="K31" s="4">
        <v>0</v>
      </c>
      <c r="L31" s="4">
        <v>0</v>
      </c>
      <c r="M31" s="4">
        <v>0</v>
      </c>
      <c r="N31" s="4">
        <v>0</v>
      </c>
      <c r="O31" s="4">
        <v>805.3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805.3</v>
      </c>
      <c r="X31" s="4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v>0</v>
      </c>
      <c r="AE31" s="24">
        <v>0</v>
      </c>
      <c r="AF31" s="24">
        <v>0</v>
      </c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6" t="s">
        <v>137</v>
      </c>
    </row>
    <row r="32" spans="1:45" ht="173.25" hidden="1" x14ac:dyDescent="0.25">
      <c r="A32" s="5" t="s">
        <v>165</v>
      </c>
      <c r="B32" s="8" t="s">
        <v>166</v>
      </c>
      <c r="C32" s="18" t="s">
        <v>167</v>
      </c>
      <c r="D32" s="8" t="s">
        <v>168</v>
      </c>
      <c r="E32" s="10" t="s">
        <v>169</v>
      </c>
      <c r="F32" s="10" t="s">
        <v>74</v>
      </c>
      <c r="G32" s="6">
        <v>0</v>
      </c>
      <c r="H32" s="6">
        <v>0</v>
      </c>
      <c r="I32" s="6">
        <v>780</v>
      </c>
      <c r="J32" s="6">
        <v>0</v>
      </c>
      <c r="K32" s="4">
        <v>0</v>
      </c>
      <c r="L32" s="4">
        <v>0</v>
      </c>
      <c r="M32" s="4">
        <v>0</v>
      </c>
      <c r="N32" s="4">
        <v>0</v>
      </c>
      <c r="O32" s="4">
        <v>780</v>
      </c>
      <c r="P32" s="4">
        <v>0</v>
      </c>
      <c r="Q32" s="4">
        <v>0</v>
      </c>
      <c r="R32" s="4">
        <v>0</v>
      </c>
      <c r="S32" s="4">
        <v>455</v>
      </c>
      <c r="T32" s="4">
        <v>0</v>
      </c>
      <c r="U32" s="4">
        <v>0</v>
      </c>
      <c r="V32" s="4">
        <v>0</v>
      </c>
      <c r="W32" s="4">
        <v>780</v>
      </c>
      <c r="X32" s="4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4">
        <v>0</v>
      </c>
      <c r="AE32" s="24">
        <v>0</v>
      </c>
      <c r="AF32" s="24">
        <v>0</v>
      </c>
      <c r="AG32" s="16"/>
      <c r="AH32" s="16"/>
      <c r="AI32" s="16">
        <v>1</v>
      </c>
      <c r="AJ32" s="16"/>
      <c r="AK32" s="16"/>
      <c r="AL32" s="16"/>
      <c r="AM32" s="27" t="s">
        <v>170</v>
      </c>
      <c r="AN32" s="16"/>
      <c r="AO32" s="16"/>
      <c r="AP32" s="16"/>
      <c r="AQ32" s="16"/>
      <c r="AR32" s="16"/>
      <c r="AS32" s="6" t="s">
        <v>137</v>
      </c>
    </row>
    <row r="33" spans="1:45" ht="94.5" hidden="1" x14ac:dyDescent="0.25">
      <c r="A33" s="5" t="s">
        <v>171</v>
      </c>
      <c r="B33" s="8" t="s">
        <v>172</v>
      </c>
      <c r="C33" s="18" t="s">
        <v>167</v>
      </c>
      <c r="D33" s="8" t="s">
        <v>168</v>
      </c>
      <c r="E33" s="10" t="s">
        <v>101</v>
      </c>
      <c r="F33" s="10" t="s">
        <v>74</v>
      </c>
      <c r="G33" s="6">
        <v>0</v>
      </c>
      <c r="H33" s="6">
        <v>0</v>
      </c>
      <c r="I33" s="6">
        <v>300</v>
      </c>
      <c r="J33" s="6">
        <v>0</v>
      </c>
      <c r="K33" s="4">
        <v>0</v>
      </c>
      <c r="L33" s="4">
        <v>0</v>
      </c>
      <c r="M33" s="4">
        <v>0</v>
      </c>
      <c r="N33" s="4">
        <v>0</v>
      </c>
      <c r="O33" s="4">
        <v>300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300</v>
      </c>
      <c r="X33" s="4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v>0</v>
      </c>
      <c r="AE33" s="24">
        <v>0</v>
      </c>
      <c r="AF33" s="24">
        <v>0</v>
      </c>
      <c r="AG33" s="16"/>
      <c r="AH33" s="16"/>
      <c r="AI33" s="16"/>
      <c r="AJ33" s="16"/>
      <c r="AK33" s="16"/>
      <c r="AL33" s="16"/>
      <c r="AM33" s="16" t="s">
        <v>0</v>
      </c>
      <c r="AN33" s="16"/>
      <c r="AO33" s="16"/>
      <c r="AP33" s="16"/>
      <c r="AQ33" s="16"/>
      <c r="AR33" s="16"/>
      <c r="AS33" s="6" t="s">
        <v>137</v>
      </c>
    </row>
    <row r="34" spans="1:45" ht="94.5" hidden="1" x14ac:dyDescent="0.25">
      <c r="A34" s="5" t="s">
        <v>173</v>
      </c>
      <c r="B34" s="8" t="s">
        <v>174</v>
      </c>
      <c r="C34" s="18" t="s">
        <v>167</v>
      </c>
      <c r="D34" s="8" t="s">
        <v>168</v>
      </c>
      <c r="E34" s="10" t="s">
        <v>101</v>
      </c>
      <c r="F34" s="10" t="s">
        <v>74</v>
      </c>
      <c r="G34" s="6">
        <v>0</v>
      </c>
      <c r="H34" s="6">
        <v>0</v>
      </c>
      <c r="I34" s="6">
        <v>700</v>
      </c>
      <c r="J34" s="6">
        <v>0</v>
      </c>
      <c r="K34" s="4">
        <v>0</v>
      </c>
      <c r="L34" s="4">
        <v>0</v>
      </c>
      <c r="M34" s="4">
        <v>0</v>
      </c>
      <c r="N34" s="4">
        <v>0</v>
      </c>
      <c r="O34" s="4">
        <v>700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700</v>
      </c>
      <c r="X34" s="4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4">
        <v>0</v>
      </c>
      <c r="AE34" s="24">
        <v>0</v>
      </c>
      <c r="AF34" s="24">
        <v>0</v>
      </c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6" t="s">
        <v>137</v>
      </c>
    </row>
    <row r="35" spans="1:45" ht="173.25" hidden="1" x14ac:dyDescent="0.25">
      <c r="A35" s="5" t="s">
        <v>175</v>
      </c>
      <c r="B35" s="8" t="s">
        <v>176</v>
      </c>
      <c r="C35" s="18" t="s">
        <v>78</v>
      </c>
      <c r="D35" s="8" t="s">
        <v>177</v>
      </c>
      <c r="E35" s="10" t="s">
        <v>74</v>
      </c>
      <c r="F35" s="10" t="s">
        <v>74</v>
      </c>
      <c r="G35" s="6">
        <v>0</v>
      </c>
      <c r="H35" s="6">
        <v>0</v>
      </c>
      <c r="I35" s="6">
        <v>510</v>
      </c>
      <c r="J35" s="6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0</v>
      </c>
      <c r="AE35" s="24">
        <v>510</v>
      </c>
      <c r="AF35" s="24">
        <v>0</v>
      </c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6" t="s">
        <v>76</v>
      </c>
    </row>
    <row r="36" spans="1:45" ht="157.5" hidden="1" x14ac:dyDescent="0.25">
      <c r="A36" s="5" t="s">
        <v>178</v>
      </c>
      <c r="B36" s="8" t="s">
        <v>179</v>
      </c>
      <c r="C36" s="18" t="s">
        <v>78</v>
      </c>
      <c r="D36" s="8" t="s">
        <v>177</v>
      </c>
      <c r="E36" s="10" t="s">
        <v>74</v>
      </c>
      <c r="F36" s="10" t="s">
        <v>74</v>
      </c>
      <c r="G36" s="6">
        <v>0</v>
      </c>
      <c r="H36" s="6">
        <v>0</v>
      </c>
      <c r="I36" s="6">
        <v>46</v>
      </c>
      <c r="J36" s="6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v>0</v>
      </c>
      <c r="AE36" s="24">
        <v>46</v>
      </c>
      <c r="AF36" s="24">
        <v>0</v>
      </c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6" t="s">
        <v>76</v>
      </c>
    </row>
    <row r="37" spans="1:45" ht="141.75" hidden="1" x14ac:dyDescent="0.25">
      <c r="A37" s="5" t="s">
        <v>180</v>
      </c>
      <c r="B37" s="8" t="s">
        <v>181</v>
      </c>
      <c r="C37" s="18" t="s">
        <v>78</v>
      </c>
      <c r="D37" s="8" t="s">
        <v>177</v>
      </c>
      <c r="E37" s="10" t="s">
        <v>74</v>
      </c>
      <c r="F37" s="10" t="s">
        <v>74</v>
      </c>
      <c r="G37" s="6">
        <v>0</v>
      </c>
      <c r="H37" s="6">
        <v>0</v>
      </c>
      <c r="I37" s="6">
        <v>2265</v>
      </c>
      <c r="J37" s="6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4">
        <v>0</v>
      </c>
      <c r="AE37" s="24">
        <v>2265</v>
      </c>
      <c r="AF37" s="24">
        <v>0</v>
      </c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6" t="s">
        <v>76</v>
      </c>
    </row>
    <row r="38" spans="1:45" ht="189" hidden="1" x14ac:dyDescent="0.25">
      <c r="A38" s="5" t="s">
        <v>182</v>
      </c>
      <c r="B38" s="8" t="s">
        <v>183</v>
      </c>
      <c r="C38" s="18" t="s">
        <v>78</v>
      </c>
      <c r="D38" s="8" t="s">
        <v>177</v>
      </c>
      <c r="E38" s="10" t="s">
        <v>184</v>
      </c>
      <c r="F38" s="10" t="s">
        <v>74</v>
      </c>
      <c r="G38" s="6">
        <v>0</v>
      </c>
      <c r="H38" s="6">
        <v>0</v>
      </c>
      <c r="I38" s="6">
        <v>1200</v>
      </c>
      <c r="J38" s="6">
        <v>0</v>
      </c>
      <c r="K38" s="4">
        <v>0</v>
      </c>
      <c r="L38" s="4">
        <v>0</v>
      </c>
      <c r="M38" s="4">
        <v>0</v>
      </c>
      <c r="N38" s="4">
        <v>0</v>
      </c>
      <c r="O38" s="4">
        <v>1200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1200</v>
      </c>
      <c r="X38" s="4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4">
        <v>0</v>
      </c>
      <c r="AE38" s="24">
        <v>0</v>
      </c>
      <c r="AF38" s="24">
        <v>0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6" t="s">
        <v>185</v>
      </c>
    </row>
    <row r="39" spans="1:45" ht="173.25" hidden="1" x14ac:dyDescent="0.25">
      <c r="A39" s="5" t="s">
        <v>186</v>
      </c>
      <c r="B39" s="8" t="s">
        <v>187</v>
      </c>
      <c r="C39" s="18" t="s">
        <v>78</v>
      </c>
      <c r="D39" s="8" t="s">
        <v>177</v>
      </c>
      <c r="E39" s="10" t="s">
        <v>101</v>
      </c>
      <c r="F39" s="10" t="s">
        <v>74</v>
      </c>
      <c r="G39" s="6">
        <v>0</v>
      </c>
      <c r="H39" s="6">
        <v>0</v>
      </c>
      <c r="I39" s="6">
        <v>600</v>
      </c>
      <c r="J39" s="6">
        <v>0</v>
      </c>
      <c r="K39" s="4">
        <v>0</v>
      </c>
      <c r="L39" s="4">
        <v>0</v>
      </c>
      <c r="M39" s="4">
        <v>0</v>
      </c>
      <c r="N39" s="4">
        <v>0</v>
      </c>
      <c r="O39" s="4">
        <v>568.41999999999996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568.41999999999996</v>
      </c>
      <c r="X39" s="4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4">
        <v>0</v>
      </c>
      <c r="AE39" s="24">
        <v>31.580000000000041</v>
      </c>
      <c r="AF39" s="24">
        <v>0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6" t="s">
        <v>188</v>
      </c>
    </row>
    <row r="40" spans="1:45" ht="189" hidden="1" x14ac:dyDescent="0.25">
      <c r="A40" s="5" t="s">
        <v>189</v>
      </c>
      <c r="B40" s="8" t="s">
        <v>190</v>
      </c>
      <c r="C40" s="18" t="s">
        <v>78</v>
      </c>
      <c r="D40" s="8" t="s">
        <v>177</v>
      </c>
      <c r="E40" s="10" t="s">
        <v>101</v>
      </c>
      <c r="F40" s="10" t="s">
        <v>74</v>
      </c>
      <c r="G40" s="6">
        <v>0</v>
      </c>
      <c r="H40" s="6">
        <v>0</v>
      </c>
      <c r="I40" s="6">
        <v>1200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4">
        <v>1040.8499999999999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1040.8499999999999</v>
      </c>
      <c r="X40" s="4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4">
        <v>0</v>
      </c>
      <c r="AE40" s="24">
        <v>159.15000000000009</v>
      </c>
      <c r="AF40" s="24">
        <v>0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6" t="s">
        <v>191</v>
      </c>
    </row>
    <row r="41" spans="1:45" ht="78.75" hidden="1" x14ac:dyDescent="0.25">
      <c r="A41" s="5" t="s">
        <v>192</v>
      </c>
      <c r="B41" s="8" t="s">
        <v>193</v>
      </c>
      <c r="C41" s="18" t="s">
        <v>194</v>
      </c>
      <c r="D41" s="8" t="s">
        <v>195</v>
      </c>
      <c r="E41" s="10" t="s">
        <v>184</v>
      </c>
      <c r="F41" s="10" t="s">
        <v>74</v>
      </c>
      <c r="G41" s="6">
        <v>0</v>
      </c>
      <c r="H41" s="6">
        <v>0</v>
      </c>
      <c r="I41" s="6">
        <v>2000</v>
      </c>
      <c r="J41" s="6">
        <v>0</v>
      </c>
      <c r="K41" s="4">
        <v>0</v>
      </c>
      <c r="L41" s="4">
        <v>0</v>
      </c>
      <c r="M41" s="4">
        <v>0</v>
      </c>
      <c r="N41" s="4">
        <v>0</v>
      </c>
      <c r="O41" s="4">
        <v>2000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2000</v>
      </c>
      <c r="X41" s="4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4">
        <v>0</v>
      </c>
      <c r="AE41" s="24">
        <v>0</v>
      </c>
      <c r="AF41" s="24">
        <v>0</v>
      </c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6" t="s">
        <v>137</v>
      </c>
    </row>
    <row r="42" spans="1:45" ht="110.25" hidden="1" x14ac:dyDescent="0.25">
      <c r="A42" s="5" t="s">
        <v>196</v>
      </c>
      <c r="B42" s="8" t="s">
        <v>197</v>
      </c>
      <c r="C42" s="18" t="s">
        <v>194</v>
      </c>
      <c r="D42" s="8" t="s">
        <v>195</v>
      </c>
      <c r="E42" s="10" t="s">
        <v>101</v>
      </c>
      <c r="F42" s="10" t="s">
        <v>74</v>
      </c>
      <c r="G42" s="6">
        <v>0</v>
      </c>
      <c r="H42" s="6">
        <v>0</v>
      </c>
      <c r="I42" s="6">
        <v>200</v>
      </c>
      <c r="J42" s="6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4">
        <v>0</v>
      </c>
      <c r="AE42" s="24">
        <v>200</v>
      </c>
      <c r="AF42" s="24">
        <v>0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6" t="s">
        <v>76</v>
      </c>
    </row>
    <row r="43" spans="1:45" ht="157.5" hidden="1" x14ac:dyDescent="0.25">
      <c r="A43" s="5" t="s">
        <v>198</v>
      </c>
      <c r="B43" s="8" t="s">
        <v>199</v>
      </c>
      <c r="C43" s="18" t="s">
        <v>194</v>
      </c>
      <c r="D43" s="8" t="s">
        <v>195</v>
      </c>
      <c r="E43" s="10" t="s">
        <v>184</v>
      </c>
      <c r="F43" s="10" t="s">
        <v>74</v>
      </c>
      <c r="G43" s="6">
        <v>0</v>
      </c>
      <c r="H43" s="6">
        <v>0</v>
      </c>
      <c r="I43" s="6">
        <v>300</v>
      </c>
      <c r="J43" s="6">
        <v>0</v>
      </c>
      <c r="K43" s="4">
        <v>0</v>
      </c>
      <c r="L43" s="4">
        <v>0</v>
      </c>
      <c r="M43" s="4">
        <v>0</v>
      </c>
      <c r="N43" s="4">
        <v>0</v>
      </c>
      <c r="O43" s="4">
        <v>290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290</v>
      </c>
      <c r="X43" s="4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4">
        <v>0</v>
      </c>
      <c r="AE43" s="24">
        <v>10</v>
      </c>
      <c r="AF43" s="24">
        <v>0</v>
      </c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6" t="s">
        <v>200</v>
      </c>
    </row>
    <row r="44" spans="1:45" ht="63" hidden="1" x14ac:dyDescent="0.25">
      <c r="A44" s="5" t="s">
        <v>201</v>
      </c>
      <c r="B44" s="8" t="s">
        <v>202</v>
      </c>
      <c r="C44" s="18" t="s">
        <v>194</v>
      </c>
      <c r="D44" s="8" t="s">
        <v>195</v>
      </c>
      <c r="E44" s="10" t="s">
        <v>184</v>
      </c>
      <c r="F44" s="10" t="s">
        <v>74</v>
      </c>
      <c r="G44" s="6">
        <v>0</v>
      </c>
      <c r="H44" s="6">
        <v>0</v>
      </c>
      <c r="I44" s="6">
        <v>100</v>
      </c>
      <c r="J44" s="6">
        <v>0</v>
      </c>
      <c r="K44" s="4">
        <v>0</v>
      </c>
      <c r="L44" s="4">
        <v>0</v>
      </c>
      <c r="M44" s="4">
        <v>0</v>
      </c>
      <c r="N44" s="4">
        <v>0</v>
      </c>
      <c r="O44" s="4">
        <v>100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100</v>
      </c>
      <c r="X44" s="4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4">
        <v>0</v>
      </c>
      <c r="AE44" s="24">
        <v>0</v>
      </c>
      <c r="AF44" s="24">
        <v>0</v>
      </c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6" t="s">
        <v>137</v>
      </c>
    </row>
    <row r="45" spans="1:45" ht="157.5" hidden="1" x14ac:dyDescent="0.25">
      <c r="A45" s="5" t="s">
        <v>203</v>
      </c>
      <c r="B45" s="8" t="s">
        <v>204</v>
      </c>
      <c r="C45" s="18" t="s">
        <v>194</v>
      </c>
      <c r="D45" s="8" t="s">
        <v>195</v>
      </c>
      <c r="E45" s="10" t="s">
        <v>184</v>
      </c>
      <c r="F45" s="10" t="s">
        <v>74</v>
      </c>
      <c r="G45" s="6">
        <v>0</v>
      </c>
      <c r="H45" s="6">
        <v>0</v>
      </c>
      <c r="I45" s="6">
        <v>200</v>
      </c>
      <c r="J45" s="6">
        <v>0</v>
      </c>
      <c r="K45" s="4">
        <v>0</v>
      </c>
      <c r="L45" s="4">
        <v>0</v>
      </c>
      <c r="M45" s="4">
        <v>0</v>
      </c>
      <c r="N45" s="4">
        <v>0</v>
      </c>
      <c r="O45" s="4">
        <v>199.9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199.9</v>
      </c>
      <c r="X45" s="4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4">
        <v>0</v>
      </c>
      <c r="AE45" s="24">
        <v>9.9999999999994316E-2</v>
      </c>
      <c r="AF45" s="24">
        <v>0</v>
      </c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6" t="s">
        <v>205</v>
      </c>
    </row>
    <row r="46" spans="1:45" ht="63" hidden="1" x14ac:dyDescent="0.25">
      <c r="A46" s="5" t="s">
        <v>206</v>
      </c>
      <c r="B46" s="8" t="s">
        <v>207</v>
      </c>
      <c r="C46" s="18" t="s">
        <v>194</v>
      </c>
      <c r="D46" s="8" t="s">
        <v>195</v>
      </c>
      <c r="E46" s="10" t="s">
        <v>184</v>
      </c>
      <c r="F46" s="10" t="s">
        <v>74</v>
      </c>
      <c r="G46" s="6">
        <v>0</v>
      </c>
      <c r="H46" s="6">
        <v>0</v>
      </c>
      <c r="I46" s="6">
        <v>50</v>
      </c>
      <c r="J46" s="6">
        <v>0</v>
      </c>
      <c r="K46" s="4">
        <v>0</v>
      </c>
      <c r="L46" s="4">
        <v>0</v>
      </c>
      <c r="M46" s="4">
        <v>0</v>
      </c>
      <c r="N46" s="4">
        <v>0</v>
      </c>
      <c r="O46" s="4">
        <v>50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50</v>
      </c>
      <c r="X46" s="4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4">
        <v>0</v>
      </c>
      <c r="AE46" s="24">
        <v>0</v>
      </c>
      <c r="AF46" s="24">
        <v>0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6" t="s">
        <v>137</v>
      </c>
    </row>
    <row r="47" spans="1:45" ht="315" hidden="1" x14ac:dyDescent="0.25">
      <c r="A47" s="5" t="s">
        <v>208</v>
      </c>
      <c r="B47" s="8" t="s">
        <v>209</v>
      </c>
      <c r="C47" s="18" t="s">
        <v>210</v>
      </c>
      <c r="D47" s="8" t="s">
        <v>211</v>
      </c>
      <c r="E47" s="10" t="s">
        <v>101</v>
      </c>
      <c r="F47" s="10" t="s">
        <v>74</v>
      </c>
      <c r="G47" s="6">
        <v>0</v>
      </c>
      <c r="H47" s="6">
        <v>0</v>
      </c>
      <c r="I47" s="6">
        <v>8600</v>
      </c>
      <c r="J47" s="6">
        <v>0</v>
      </c>
      <c r="K47" s="4">
        <v>0</v>
      </c>
      <c r="L47" s="4">
        <v>0</v>
      </c>
      <c r="M47" s="4">
        <v>0</v>
      </c>
      <c r="N47" s="4">
        <v>0</v>
      </c>
      <c r="O47" s="28">
        <v>3132.2739999999999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28">
        <v>3132.2739999999999</v>
      </c>
      <c r="X47" s="4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v>0</v>
      </c>
      <c r="AE47" s="24">
        <v>5467.7260000000006</v>
      </c>
      <c r="AF47" s="24">
        <v>0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6" t="s">
        <v>212</v>
      </c>
    </row>
    <row r="48" spans="1:45" ht="94.5" hidden="1" x14ac:dyDescent="0.25">
      <c r="A48" s="5" t="s">
        <v>213</v>
      </c>
      <c r="B48" s="8" t="s">
        <v>214</v>
      </c>
      <c r="C48" s="18" t="s">
        <v>215</v>
      </c>
      <c r="D48" s="8" t="s">
        <v>216</v>
      </c>
      <c r="E48" s="10" t="s">
        <v>101</v>
      </c>
      <c r="F48" s="10" t="s">
        <v>74</v>
      </c>
      <c r="G48" s="6">
        <v>0</v>
      </c>
      <c r="H48" s="6">
        <v>0</v>
      </c>
      <c r="I48" s="6">
        <v>51</v>
      </c>
      <c r="J48" s="6">
        <v>0</v>
      </c>
      <c r="K48" s="4">
        <v>0</v>
      </c>
      <c r="L48" s="4">
        <v>0</v>
      </c>
      <c r="M48" s="4">
        <v>0</v>
      </c>
      <c r="N48" s="4">
        <v>0</v>
      </c>
      <c r="O48" s="4">
        <v>51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51</v>
      </c>
      <c r="X48" s="4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4">
        <v>0</v>
      </c>
      <c r="AE48" s="24">
        <v>0</v>
      </c>
      <c r="AF48" s="24">
        <v>0</v>
      </c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6" t="s">
        <v>137</v>
      </c>
    </row>
    <row r="49" spans="1:45" ht="267.75" hidden="1" x14ac:dyDescent="0.25">
      <c r="A49" s="5" t="s">
        <v>217</v>
      </c>
      <c r="B49" s="8" t="s">
        <v>218</v>
      </c>
      <c r="C49" s="18" t="s">
        <v>95</v>
      </c>
      <c r="D49" s="8" t="s">
        <v>219</v>
      </c>
      <c r="E49" s="10" t="s">
        <v>101</v>
      </c>
      <c r="F49" s="10" t="s">
        <v>74</v>
      </c>
      <c r="G49" s="6">
        <v>0</v>
      </c>
      <c r="H49" s="6">
        <v>0</v>
      </c>
      <c r="I49" s="6">
        <v>17500</v>
      </c>
      <c r="J49" s="6">
        <v>0</v>
      </c>
      <c r="K49" s="4">
        <v>0</v>
      </c>
      <c r="L49" s="4">
        <v>0</v>
      </c>
      <c r="M49" s="4">
        <v>0</v>
      </c>
      <c r="N49" s="4">
        <v>0</v>
      </c>
      <c r="O49" s="4">
        <v>16875.080000000002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16875.080000000002</v>
      </c>
      <c r="X49" s="4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4">
        <v>0</v>
      </c>
      <c r="AE49" s="24">
        <v>624.91999999999825</v>
      </c>
      <c r="AF49" s="24">
        <v>0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6" t="s">
        <v>220</v>
      </c>
    </row>
    <row r="50" spans="1:45" ht="110.25" hidden="1" x14ac:dyDescent="0.25">
      <c r="A50" s="5" t="s">
        <v>221</v>
      </c>
      <c r="B50" s="8" t="s">
        <v>222</v>
      </c>
      <c r="C50" s="18" t="s">
        <v>116</v>
      </c>
      <c r="D50" s="8" t="s">
        <v>223</v>
      </c>
      <c r="E50" s="10" t="s">
        <v>74</v>
      </c>
      <c r="F50" s="10" t="s">
        <v>74</v>
      </c>
      <c r="G50" s="6">
        <v>0</v>
      </c>
      <c r="H50" s="6">
        <v>0</v>
      </c>
      <c r="I50" s="6">
        <v>2088</v>
      </c>
      <c r="J50" s="6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4">
        <v>0</v>
      </c>
      <c r="AE50" s="24">
        <v>2088</v>
      </c>
      <c r="AF50" s="24">
        <v>0</v>
      </c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6" t="s">
        <v>76</v>
      </c>
    </row>
    <row r="51" spans="1:45" ht="94.5" hidden="1" x14ac:dyDescent="0.25">
      <c r="A51" s="5" t="s">
        <v>224</v>
      </c>
      <c r="B51" s="8" t="s">
        <v>225</v>
      </c>
      <c r="C51" s="18" t="s">
        <v>121</v>
      </c>
      <c r="D51" s="8" t="s">
        <v>226</v>
      </c>
      <c r="E51" s="10" t="s">
        <v>74</v>
      </c>
      <c r="F51" s="10" t="s">
        <v>74</v>
      </c>
      <c r="G51" s="6">
        <v>0</v>
      </c>
      <c r="H51" s="6">
        <v>0</v>
      </c>
      <c r="I51" s="6">
        <v>800</v>
      </c>
      <c r="J51" s="6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4">
        <v>0</v>
      </c>
      <c r="AE51" s="24">
        <v>800</v>
      </c>
      <c r="AF51" s="24">
        <v>0</v>
      </c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6" t="s">
        <v>76</v>
      </c>
    </row>
    <row r="52" spans="1:45" ht="94.5" hidden="1" x14ac:dyDescent="0.25">
      <c r="A52" s="5" t="s">
        <v>227</v>
      </c>
      <c r="B52" s="8" t="s">
        <v>228</v>
      </c>
      <c r="C52" s="18" t="s">
        <v>128</v>
      </c>
      <c r="D52" s="8" t="s">
        <v>229</v>
      </c>
      <c r="E52" s="10" t="s">
        <v>74</v>
      </c>
      <c r="F52" s="10" t="s">
        <v>74</v>
      </c>
      <c r="G52" s="6">
        <v>0</v>
      </c>
      <c r="H52" s="6">
        <v>0</v>
      </c>
      <c r="I52" s="6">
        <v>380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4">
        <v>0</v>
      </c>
      <c r="AE52" s="24">
        <v>380</v>
      </c>
      <c r="AF52" s="24">
        <v>0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6" t="s">
        <v>76</v>
      </c>
    </row>
    <row r="53" spans="1:45" ht="94.5" hidden="1" x14ac:dyDescent="0.25">
      <c r="A53" s="5" t="s">
        <v>230</v>
      </c>
      <c r="B53" s="8" t="s">
        <v>231</v>
      </c>
      <c r="C53" s="18" t="s">
        <v>128</v>
      </c>
      <c r="D53" s="8" t="s">
        <v>229</v>
      </c>
      <c r="E53" s="10" t="s">
        <v>74</v>
      </c>
      <c r="F53" s="10" t="s">
        <v>74</v>
      </c>
      <c r="G53" s="6">
        <v>0</v>
      </c>
      <c r="H53" s="6">
        <v>0</v>
      </c>
      <c r="I53" s="6">
        <v>2700</v>
      </c>
      <c r="J53" s="6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4">
        <v>0</v>
      </c>
      <c r="AE53" s="24">
        <v>2700</v>
      </c>
      <c r="AF53" s="24">
        <v>0</v>
      </c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6" t="s">
        <v>76</v>
      </c>
    </row>
    <row r="54" spans="1:45" ht="78.75" hidden="1" x14ac:dyDescent="0.25">
      <c r="A54" s="5" t="s">
        <v>232</v>
      </c>
      <c r="B54" s="8" t="s">
        <v>233</v>
      </c>
      <c r="C54" s="18" t="s">
        <v>128</v>
      </c>
      <c r="D54" s="8" t="s">
        <v>229</v>
      </c>
      <c r="E54" s="10" t="s">
        <v>74</v>
      </c>
      <c r="F54" s="10" t="s">
        <v>74</v>
      </c>
      <c r="G54" s="6">
        <v>0</v>
      </c>
      <c r="H54" s="6">
        <v>0</v>
      </c>
      <c r="I54" s="6">
        <v>250</v>
      </c>
      <c r="J54" s="6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4">
        <v>0</v>
      </c>
      <c r="AE54" s="24">
        <v>250</v>
      </c>
      <c r="AF54" s="24">
        <v>0</v>
      </c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6" t="s">
        <v>76</v>
      </c>
    </row>
    <row r="55" spans="1:45" ht="126" hidden="1" x14ac:dyDescent="0.25">
      <c r="A55" s="5" t="s">
        <v>234</v>
      </c>
      <c r="B55" s="8" t="s">
        <v>235</v>
      </c>
      <c r="C55" s="18" t="s">
        <v>128</v>
      </c>
      <c r="D55" s="8" t="s">
        <v>229</v>
      </c>
      <c r="E55" s="10" t="s">
        <v>101</v>
      </c>
      <c r="F55" s="10" t="s">
        <v>74</v>
      </c>
      <c r="G55" s="6">
        <v>0</v>
      </c>
      <c r="H55" s="6">
        <v>0</v>
      </c>
      <c r="I55" s="6">
        <v>2300</v>
      </c>
      <c r="J55" s="6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205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4">
        <v>0</v>
      </c>
      <c r="AE55" s="24">
        <v>2300</v>
      </c>
      <c r="AF55" s="24">
        <v>0</v>
      </c>
      <c r="AG55" s="16"/>
      <c r="AH55" s="16"/>
      <c r="AI55" s="16"/>
      <c r="AJ55" s="16">
        <v>1</v>
      </c>
      <c r="AK55" s="16"/>
      <c r="AL55" s="16"/>
      <c r="AM55" s="16"/>
      <c r="AN55" s="27" t="s">
        <v>236</v>
      </c>
      <c r="AO55" s="16">
        <v>2</v>
      </c>
      <c r="AP55" s="16" t="s">
        <v>237</v>
      </c>
      <c r="AQ55" s="27" t="s">
        <v>238</v>
      </c>
      <c r="AR55" s="27" t="s">
        <v>239</v>
      </c>
      <c r="AS55" s="6" t="s">
        <v>76</v>
      </c>
    </row>
    <row r="56" spans="1:45" ht="78.75" hidden="1" x14ac:dyDescent="0.25">
      <c r="A56" s="5" t="s">
        <v>240</v>
      </c>
      <c r="B56" s="8" t="s">
        <v>241</v>
      </c>
      <c r="C56" s="18" t="s">
        <v>128</v>
      </c>
      <c r="D56" s="8" t="s">
        <v>229</v>
      </c>
      <c r="E56" s="10" t="s">
        <v>74</v>
      </c>
      <c r="F56" s="10" t="s">
        <v>74</v>
      </c>
      <c r="G56" s="6">
        <v>0</v>
      </c>
      <c r="H56" s="6">
        <v>0</v>
      </c>
      <c r="I56" s="6">
        <v>6000</v>
      </c>
      <c r="J56" s="6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4">
        <v>0</v>
      </c>
      <c r="AE56" s="24">
        <v>6000</v>
      </c>
      <c r="AF56" s="24">
        <v>0</v>
      </c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6" t="s">
        <v>76</v>
      </c>
    </row>
    <row r="57" spans="1:45" ht="78.75" hidden="1" x14ac:dyDescent="0.25">
      <c r="A57" s="5" t="s">
        <v>242</v>
      </c>
      <c r="B57" s="8" t="s">
        <v>243</v>
      </c>
      <c r="C57" s="18" t="s">
        <v>128</v>
      </c>
      <c r="D57" s="8" t="s">
        <v>229</v>
      </c>
      <c r="E57" s="10" t="s">
        <v>244</v>
      </c>
      <c r="F57" s="10" t="s">
        <v>74</v>
      </c>
      <c r="G57" s="6">
        <v>0</v>
      </c>
      <c r="H57" s="6">
        <v>0</v>
      </c>
      <c r="I57" s="6">
        <v>12380</v>
      </c>
      <c r="J57" s="6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4">
        <v>0</v>
      </c>
      <c r="AE57" s="24">
        <v>12380</v>
      </c>
      <c r="AF57" s="24">
        <v>0</v>
      </c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6" t="s">
        <v>76</v>
      </c>
    </row>
    <row r="58" spans="1:45" ht="173.25" hidden="1" x14ac:dyDescent="0.25">
      <c r="A58" s="5" t="s">
        <v>245</v>
      </c>
      <c r="B58" s="8" t="s">
        <v>246</v>
      </c>
      <c r="C58" s="18" t="s">
        <v>247</v>
      </c>
      <c r="D58" s="8" t="s">
        <v>248</v>
      </c>
      <c r="E58" s="10" t="s">
        <v>101</v>
      </c>
      <c r="F58" s="10" t="s">
        <v>74</v>
      </c>
      <c r="G58" s="6">
        <v>0</v>
      </c>
      <c r="H58" s="6">
        <v>0</v>
      </c>
      <c r="I58" s="6">
        <v>997</v>
      </c>
      <c r="J58" s="6">
        <v>0</v>
      </c>
      <c r="K58" s="4">
        <v>0</v>
      </c>
      <c r="L58" s="4">
        <v>0</v>
      </c>
      <c r="M58" s="4">
        <v>0</v>
      </c>
      <c r="N58" s="4">
        <v>0</v>
      </c>
      <c r="O58" s="4">
        <v>562.85884999999996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562.85884999999996</v>
      </c>
      <c r="X58" s="4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4">
        <v>0</v>
      </c>
      <c r="AE58" s="24">
        <v>434.14115000000004</v>
      </c>
      <c r="AF58" s="24">
        <v>0</v>
      </c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6" t="s">
        <v>249</v>
      </c>
    </row>
    <row r="59" spans="1:45" ht="173.25" hidden="1" x14ac:dyDescent="0.25">
      <c r="A59" s="5" t="s">
        <v>250</v>
      </c>
      <c r="B59" s="8" t="s">
        <v>251</v>
      </c>
      <c r="C59" s="18" t="s">
        <v>247</v>
      </c>
      <c r="D59" s="8" t="s">
        <v>248</v>
      </c>
      <c r="E59" s="10" t="s">
        <v>74</v>
      </c>
      <c r="F59" s="10" t="s">
        <v>74</v>
      </c>
      <c r="G59" s="6">
        <v>0</v>
      </c>
      <c r="H59" s="6">
        <v>0</v>
      </c>
      <c r="I59" s="6">
        <v>891</v>
      </c>
      <c r="J59" s="6">
        <v>0</v>
      </c>
      <c r="K59" s="4">
        <v>0</v>
      </c>
      <c r="L59" s="4">
        <v>0</v>
      </c>
      <c r="M59" s="4">
        <v>0</v>
      </c>
      <c r="N59" s="4">
        <v>0</v>
      </c>
      <c r="O59" s="4">
        <v>428.24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428.24</v>
      </c>
      <c r="X59" s="4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4">
        <v>0</v>
      </c>
      <c r="AE59" s="24">
        <v>462.76</v>
      </c>
      <c r="AF59" s="24">
        <v>0</v>
      </c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6" t="s">
        <v>252</v>
      </c>
    </row>
    <row r="60" spans="1:45" ht="157.5" hidden="1" x14ac:dyDescent="0.25">
      <c r="A60" s="5" t="s">
        <v>253</v>
      </c>
      <c r="B60" s="8" t="s">
        <v>254</v>
      </c>
      <c r="C60" s="18" t="s">
        <v>247</v>
      </c>
      <c r="D60" s="8" t="s">
        <v>248</v>
      </c>
      <c r="E60" s="10" t="s">
        <v>74</v>
      </c>
      <c r="F60" s="10" t="s">
        <v>74</v>
      </c>
      <c r="G60" s="6">
        <v>0</v>
      </c>
      <c r="H60" s="6">
        <v>0</v>
      </c>
      <c r="I60" s="6">
        <v>400</v>
      </c>
      <c r="J60" s="6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4">
        <v>0</v>
      </c>
      <c r="AE60" s="24">
        <v>400</v>
      </c>
      <c r="AF60" s="24">
        <v>0</v>
      </c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6" t="s">
        <v>76</v>
      </c>
    </row>
    <row r="61" spans="1:45" ht="141.75" hidden="1" x14ac:dyDescent="0.25">
      <c r="A61" s="5" t="s">
        <v>255</v>
      </c>
      <c r="B61" s="8" t="s">
        <v>256</v>
      </c>
      <c r="C61" s="18" t="s">
        <v>247</v>
      </c>
      <c r="D61" s="8" t="s">
        <v>248</v>
      </c>
      <c r="E61" s="10" t="s">
        <v>74</v>
      </c>
      <c r="F61" s="10" t="s">
        <v>74</v>
      </c>
      <c r="G61" s="6">
        <v>0</v>
      </c>
      <c r="H61" s="6">
        <v>0</v>
      </c>
      <c r="I61" s="6">
        <v>699</v>
      </c>
      <c r="J61" s="6">
        <v>0</v>
      </c>
      <c r="K61" s="4">
        <v>0</v>
      </c>
      <c r="L61" s="4">
        <v>0</v>
      </c>
      <c r="M61" s="4">
        <v>0</v>
      </c>
      <c r="N61" s="4">
        <v>0</v>
      </c>
      <c r="O61" s="4">
        <v>699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699</v>
      </c>
      <c r="X61" s="4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4">
        <v>0</v>
      </c>
      <c r="AE61" s="24">
        <v>0</v>
      </c>
      <c r="AF61" s="24">
        <v>0</v>
      </c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6" t="s">
        <v>137</v>
      </c>
    </row>
    <row r="62" spans="1:45" ht="110.25" hidden="1" x14ac:dyDescent="0.25">
      <c r="A62" s="5" t="s">
        <v>257</v>
      </c>
      <c r="B62" s="8" t="s">
        <v>258</v>
      </c>
      <c r="C62" s="18" t="s">
        <v>259</v>
      </c>
      <c r="D62" s="8" t="s">
        <v>260</v>
      </c>
      <c r="E62" s="10" t="s">
        <v>244</v>
      </c>
      <c r="F62" s="10" t="s">
        <v>74</v>
      </c>
      <c r="G62" s="6">
        <v>0</v>
      </c>
      <c r="H62" s="6">
        <v>0</v>
      </c>
      <c r="I62" s="6">
        <v>3200</v>
      </c>
      <c r="J62" s="6">
        <v>0</v>
      </c>
      <c r="K62" s="4">
        <v>0</v>
      </c>
      <c r="L62" s="4">
        <v>0</v>
      </c>
      <c r="M62" s="4">
        <v>0</v>
      </c>
      <c r="N62" s="4">
        <v>0</v>
      </c>
      <c r="O62" s="4">
        <v>3200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3200</v>
      </c>
      <c r="X62" s="4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4">
        <v>0</v>
      </c>
      <c r="AE62" s="24">
        <v>0</v>
      </c>
      <c r="AF62" s="24">
        <v>0</v>
      </c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6" t="s">
        <v>137</v>
      </c>
    </row>
    <row r="63" spans="1:45" ht="78.75" hidden="1" x14ac:dyDescent="0.25">
      <c r="A63" s="5" t="s">
        <v>261</v>
      </c>
      <c r="B63" s="8" t="s">
        <v>262</v>
      </c>
      <c r="C63" s="18" t="s">
        <v>263</v>
      </c>
      <c r="D63" s="8" t="s">
        <v>264</v>
      </c>
      <c r="E63" s="10" t="s">
        <v>74</v>
      </c>
      <c r="F63" s="10" t="s">
        <v>74</v>
      </c>
      <c r="G63" s="6">
        <v>0</v>
      </c>
      <c r="H63" s="6">
        <v>0</v>
      </c>
      <c r="I63" s="6">
        <v>500</v>
      </c>
      <c r="J63" s="6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4">
        <v>0</v>
      </c>
      <c r="AE63" s="24">
        <v>500</v>
      </c>
      <c r="AF63" s="24">
        <v>0</v>
      </c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6" t="s">
        <v>76</v>
      </c>
    </row>
    <row r="64" spans="1:45" ht="78.75" hidden="1" x14ac:dyDescent="0.25">
      <c r="A64" s="5" t="s">
        <v>265</v>
      </c>
      <c r="B64" s="8" t="s">
        <v>266</v>
      </c>
      <c r="C64" s="18" t="s">
        <v>263</v>
      </c>
      <c r="D64" s="8" t="s">
        <v>267</v>
      </c>
      <c r="E64" s="10" t="s">
        <v>74</v>
      </c>
      <c r="F64" s="10" t="s">
        <v>74</v>
      </c>
      <c r="G64" s="6">
        <v>0</v>
      </c>
      <c r="H64" s="6">
        <v>0</v>
      </c>
      <c r="I64" s="6">
        <v>650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4">
        <v>0</v>
      </c>
      <c r="AE64" s="24">
        <v>650</v>
      </c>
      <c r="AF64" s="24">
        <v>0</v>
      </c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6" t="s">
        <v>76</v>
      </c>
    </row>
    <row r="65" spans="1:45" ht="409.5" hidden="1" x14ac:dyDescent="0.25">
      <c r="A65" s="5" t="s">
        <v>268</v>
      </c>
      <c r="B65" s="8" t="s">
        <v>269</v>
      </c>
      <c r="C65" s="18" t="s">
        <v>263</v>
      </c>
      <c r="D65" s="8" t="s">
        <v>267</v>
      </c>
      <c r="E65" s="10" t="s">
        <v>74</v>
      </c>
      <c r="F65" s="10" t="s">
        <v>74</v>
      </c>
      <c r="G65" s="6">
        <v>0</v>
      </c>
      <c r="H65" s="6">
        <v>0</v>
      </c>
      <c r="I65" s="6">
        <v>1566</v>
      </c>
      <c r="J65" s="6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4">
        <v>0</v>
      </c>
      <c r="AE65" s="24">
        <v>1566</v>
      </c>
      <c r="AF65" s="24">
        <v>0</v>
      </c>
      <c r="AG65" s="16"/>
      <c r="AH65" s="16"/>
      <c r="AI65" s="16" t="s">
        <v>0</v>
      </c>
      <c r="AJ65" s="16"/>
      <c r="AK65" s="16"/>
      <c r="AL65" s="16"/>
      <c r="AM65" s="16"/>
      <c r="AN65" s="16"/>
      <c r="AO65" s="16"/>
      <c r="AP65" s="16"/>
      <c r="AQ65" s="16"/>
      <c r="AR65" s="16"/>
      <c r="AS65" s="6" t="s">
        <v>76</v>
      </c>
    </row>
    <row r="66" spans="1:45" ht="126" hidden="1" x14ac:dyDescent="0.25">
      <c r="A66" s="5" t="s">
        <v>270</v>
      </c>
      <c r="B66" s="8" t="s">
        <v>271</v>
      </c>
      <c r="C66" s="18" t="s">
        <v>263</v>
      </c>
      <c r="D66" s="8" t="s">
        <v>267</v>
      </c>
      <c r="E66" s="10" t="s">
        <v>74</v>
      </c>
      <c r="F66" s="10" t="s">
        <v>74</v>
      </c>
      <c r="G66" s="6">
        <v>0</v>
      </c>
      <c r="H66" s="6">
        <v>0</v>
      </c>
      <c r="I66" s="6">
        <v>150</v>
      </c>
      <c r="J66" s="6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4">
        <v>0</v>
      </c>
      <c r="AE66" s="24">
        <v>150</v>
      </c>
      <c r="AF66" s="24">
        <v>0</v>
      </c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6" t="s">
        <v>76</v>
      </c>
    </row>
    <row r="67" spans="1:45" ht="78.75" hidden="1" x14ac:dyDescent="0.25">
      <c r="A67" s="5" t="s">
        <v>272</v>
      </c>
      <c r="B67" s="29" t="s">
        <v>273</v>
      </c>
      <c r="C67" s="30" t="s">
        <v>84</v>
      </c>
      <c r="D67" s="29" t="s">
        <v>274</v>
      </c>
      <c r="E67" s="10" t="s">
        <v>101</v>
      </c>
      <c r="F67" s="10" t="s">
        <v>74</v>
      </c>
      <c r="G67" s="29">
        <v>0</v>
      </c>
      <c r="H67" s="29">
        <v>0</v>
      </c>
      <c r="I67" s="29">
        <v>1700</v>
      </c>
      <c r="J67" s="29">
        <v>0</v>
      </c>
      <c r="K67" s="28">
        <v>0</v>
      </c>
      <c r="L67" s="28">
        <v>0</v>
      </c>
      <c r="M67" s="28">
        <v>0</v>
      </c>
      <c r="N67" s="28">
        <v>0</v>
      </c>
      <c r="O67" s="28">
        <v>1700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1700</v>
      </c>
      <c r="X67" s="28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4">
        <v>0</v>
      </c>
      <c r="AE67" s="24">
        <v>0</v>
      </c>
      <c r="AF67" s="24">
        <v>0</v>
      </c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29" t="s">
        <v>185</v>
      </c>
    </row>
    <row r="68" spans="1:45" ht="173.25" hidden="1" x14ac:dyDescent="0.25">
      <c r="A68" s="5" t="s">
        <v>275</v>
      </c>
      <c r="B68" s="8" t="s">
        <v>276</v>
      </c>
      <c r="C68" s="18" t="s">
        <v>84</v>
      </c>
      <c r="D68" s="8" t="s">
        <v>274</v>
      </c>
      <c r="E68" s="10" t="s">
        <v>74</v>
      </c>
      <c r="F68" s="10" t="s">
        <v>74</v>
      </c>
      <c r="G68" s="6">
        <v>0</v>
      </c>
      <c r="H68" s="6">
        <v>0</v>
      </c>
      <c r="I68" s="6">
        <v>180</v>
      </c>
      <c r="J68" s="6">
        <v>0</v>
      </c>
      <c r="K68" s="4">
        <v>0</v>
      </c>
      <c r="L68" s="4">
        <v>0</v>
      </c>
      <c r="M68" s="4">
        <v>0</v>
      </c>
      <c r="N68" s="4">
        <v>0</v>
      </c>
      <c r="O68" s="4">
        <v>24.02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24.02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7">
        <v>0</v>
      </c>
      <c r="AE68" s="7">
        <v>155.97999999999999</v>
      </c>
      <c r="AF68" s="7">
        <v>0</v>
      </c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6" t="s">
        <v>277</v>
      </c>
    </row>
  </sheetData>
  <autoFilter ref="A4:AS68">
    <filterColumn colId="2">
      <filters>
        <filter val="Ленинградская область"/>
      </filters>
    </filterColumn>
    <filterColumn colId="9" showButton="0"/>
    <filterColumn colId="15" showButton="0"/>
    <filterColumn colId="16" showButton="0"/>
    <filterColumn colId="17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5" showButton="0"/>
    <filterColumn colId="36" showButton="0"/>
    <filterColumn colId="37" showButton="0"/>
  </autoFilter>
  <mergeCells count="27">
    <mergeCell ref="J4:K4"/>
    <mergeCell ref="P4:S4"/>
    <mergeCell ref="X4:AA4"/>
    <mergeCell ref="AB4:AE4"/>
    <mergeCell ref="AF4:AI4"/>
    <mergeCell ref="AJ4:AM4"/>
    <mergeCell ref="AC1:AF2"/>
    <mergeCell ref="AG1:AN1"/>
    <mergeCell ref="AO1:AO3"/>
    <mergeCell ref="AP1:AR1"/>
    <mergeCell ref="AS1:AS3"/>
    <mergeCell ref="AG2:AJ2"/>
    <mergeCell ref="AK2:AN2"/>
    <mergeCell ref="AP2:AQ2"/>
    <mergeCell ref="AR2:AR3"/>
    <mergeCell ref="Y1:AB2"/>
    <mergeCell ref="A1:A3"/>
    <mergeCell ref="B1:B3"/>
    <mergeCell ref="C1:C3"/>
    <mergeCell ref="D1:D3"/>
    <mergeCell ref="E1:E3"/>
    <mergeCell ref="F1:F3"/>
    <mergeCell ref="G1:J2"/>
    <mergeCell ref="K1:L2"/>
    <mergeCell ref="M1:P2"/>
    <mergeCell ref="Q1:T2"/>
    <mergeCell ref="U1:X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_2023_г_</vt:lpstr>
      <vt:lpstr>Лист1</vt:lpstr>
      <vt:lpstr>ДЛЯ_ПРИЛОЖЕНИЯ_3</vt:lpstr>
      <vt:lpstr>_2023_г_!Область_печати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Кристина Алексеевна Вереха</cp:lastModifiedBy>
  <cp:lastPrinted>2023-07-17T12:40:48Z</cp:lastPrinted>
  <dcterms:created xsi:type="dcterms:W3CDTF">2014-04-10T07:02:59Z</dcterms:created>
  <dcterms:modified xsi:type="dcterms:W3CDTF">2024-02-06T13:36:26Z</dcterms:modified>
</cp:coreProperties>
</file>